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251" windowWidth="11220" windowHeight="8595" activeTab="1"/>
  </bookViews>
  <sheets>
    <sheet name="注意事項" sheetId="1" r:id="rId1"/>
    <sheet name="個人種目申込一覧表" sheetId="2" r:id="rId2"/>
    <sheet name="リレー申込票" sheetId="3" r:id="rId3"/>
    <sheet name="選手データ" sheetId="4" r:id="rId4"/>
  </sheets>
  <definedNames>
    <definedName name="_xlnm.Print_Area" localSheetId="1">'個人種目申込一覧表'!$A$1:$I$52</definedName>
    <definedName name="女子">'個人種目申込一覧表'!$AA$13:$AA$30</definedName>
    <definedName name="性">'個人種目申込一覧表'!$Z$12:$AA$12</definedName>
    <definedName name="男子">'個人種目申込一覧表'!$Z$13:$Z$31</definedName>
  </definedNames>
  <calcPr fullCalcOnLoad="1"/>
</workbook>
</file>

<file path=xl/sharedStrings.xml><?xml version="1.0" encoding="utf-8"?>
<sst xmlns="http://schemas.openxmlformats.org/spreadsheetml/2006/main" count="586" uniqueCount="244">
  <si>
    <r>
      <t>略称</t>
    </r>
    <r>
      <rPr>
        <sz val="10"/>
        <color indexed="8"/>
        <rFont val="ＭＳ Ｐゴシック"/>
        <family val="3"/>
      </rPr>
      <t>（全角7文字以内）</t>
    </r>
  </si>
  <si>
    <t>申　込
責任者</t>
  </si>
  <si>
    <t>氏名</t>
  </si>
  <si>
    <t>ＴＥＬ</t>
  </si>
  <si>
    <t>住所</t>
  </si>
  <si>
    <t>Ｎｏ．</t>
  </si>
  <si>
    <t>性別
/ｸﾗｽ</t>
  </si>
  <si>
    <t>学年</t>
  </si>
  <si>
    <t>《実施個人種目一覧》</t>
  </si>
  <si>
    <t>氏名(半角ｶﾅ)</t>
  </si>
  <si>
    <t>　　　　　　          　 性別・ｸﾗｽ
　種目</t>
  </si>
  <si>
    <t>記入例</t>
  </si>
  <si>
    <t>走高跳</t>
  </si>
  <si>
    <t>参加料／種目</t>
  </si>
  <si>
    <t>リレー申込票</t>
  </si>
  <si>
    <t>長野陸上競技協会　</t>
  </si>
  <si>
    <t>氏名
／下段（ｶﾅ）</t>
  </si>
  <si>
    <t>申込種目数</t>
  </si>
  <si>
    <t>参加料合計</t>
  </si>
  <si>
    <t>男子</t>
  </si>
  <si>
    <t>女子</t>
  </si>
  <si>
    <t>略称ｶﾅ（半角）</t>
  </si>
  <si>
    <t>団体名称</t>
  </si>
  <si>
    <t>一般</t>
  </si>
  <si>
    <t>大学</t>
  </si>
  <si>
    <t>高校</t>
  </si>
  <si>
    <t>中学校</t>
  </si>
  <si>
    <t>参加（のべ）人数</t>
  </si>
  <si>
    <t>参加料</t>
  </si>
  <si>
    <t>登録番号
/学年</t>
  </si>
  <si>
    <t>参考記録</t>
  </si>
  <si>
    <t>性/クラス</t>
  </si>
  <si>
    <t>種　　目</t>
  </si>
  <si>
    <t>チーム枝記号</t>
  </si>
  <si>
    <t>100m</t>
  </si>
  <si>
    <t>200m</t>
  </si>
  <si>
    <t>400m</t>
  </si>
  <si>
    <t>800m</t>
  </si>
  <si>
    <t>1500m</t>
  </si>
  <si>
    <t>3000m</t>
  </si>
  <si>
    <t>5000m</t>
  </si>
  <si>
    <t>5000mW</t>
  </si>
  <si>
    <t>棒高跳</t>
  </si>
  <si>
    <t>走幅跳</t>
  </si>
  <si>
    <t>三段跳</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</si>
  <si>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</si>
  <si>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</si>
  <si>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</si>
  <si>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</si>
  <si>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</si>
  <si>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</si>
  <si>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</si>
  <si>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</si>
  <si>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リレー種目参加料</t>
  </si>
  <si>
    <t>参加料合計</t>
  </si>
  <si>
    <t>小学校</t>
  </si>
  <si>
    <t>個人種目申込一覧表／長野陸上競技協会</t>
  </si>
  <si>
    <t>4×100mR</t>
  </si>
  <si>
    <t>4×400mR</t>
  </si>
  <si>
    <t>(A)</t>
  </si>
  <si>
    <t>(B)</t>
  </si>
  <si>
    <t>(D)</t>
  </si>
  <si>
    <t>(E)</t>
  </si>
  <si>
    <t>(F)</t>
  </si>
  <si>
    <t>(G)</t>
  </si>
  <si>
    <t>ﾅﾝﾊﾞｰ</t>
  </si>
  <si>
    <t>400m</t>
  </si>
  <si>
    <t>長野　陸子</t>
  </si>
  <si>
    <t>ﾅｶﾞﾉ　ﾘｸｺ</t>
  </si>
  <si>
    <t>(Ｃ）</t>
  </si>
  <si>
    <t>砲丸投(4.000kg)</t>
  </si>
  <si>
    <t>円盤投(1.000kg)</t>
  </si>
  <si>
    <t>上位所属/ｶﾃｺﾞﾘ</t>
  </si>
  <si>
    <t>※団体/責任者等のデータは個人種目申込一覧表のものを共有します。</t>
  </si>
  <si>
    <t>M</t>
  </si>
  <si>
    <t>D</t>
  </si>
  <si>
    <t>○</t>
  </si>
  <si>
    <t>4×100mR</t>
  </si>
  <si>
    <t>4×400mR</t>
  </si>
  <si>
    <t>400mH(0.762m)</t>
  </si>
  <si>
    <t>400mH(0.914m)</t>
  </si>
  <si>
    <t>やり投(0.600kg)</t>
  </si>
  <si>
    <t>やり投(0.800kg)</t>
  </si>
  <si>
    <t>砲丸投(6.000kg)</t>
  </si>
  <si>
    <t>円盤投(1.750kg)</t>
  </si>
  <si>
    <t>ﾊﾝﾏｰ投(6.000kg)</t>
  </si>
  <si>
    <t>七種競技</t>
  </si>
  <si>
    <t>八種競技</t>
  </si>
  <si>
    <t>3000mSC</t>
  </si>
  <si>
    <t>110mH(1.067m)</t>
  </si>
  <si>
    <t>性別</t>
  </si>
  <si>
    <t>登録番号</t>
  </si>
  <si>
    <t>氏名</t>
  </si>
  <si>
    <t>氏名（ｶﾅ）</t>
  </si>
  <si>
    <t>生年</t>
  </si>
  <si>
    <t>生月</t>
  </si>
  <si>
    <t>生日</t>
  </si>
  <si>
    <t>学年</t>
  </si>
  <si>
    <t>男</t>
  </si>
  <si>
    <t>女</t>
  </si>
  <si>
    <t>100mH(0.838m)</t>
  </si>
  <si>
    <t>男子</t>
  </si>
  <si>
    <t>女子</t>
  </si>
  <si>
    <t>100m</t>
  </si>
  <si>
    <t>200m</t>
  </si>
  <si>
    <t>800m</t>
  </si>
  <si>
    <t>1500m</t>
  </si>
  <si>
    <t>5000m</t>
  </si>
  <si>
    <t>110mH(1.067m)</t>
  </si>
  <si>
    <t>400mH(0.914m)</t>
  </si>
  <si>
    <t>3000mSC</t>
  </si>
  <si>
    <t>5000mW</t>
  </si>
  <si>
    <t>3000m</t>
  </si>
  <si>
    <t>100mH(0.838m)</t>
  </si>
  <si>
    <t>400mH(0.762m)</t>
  </si>
  <si>
    <t>七種競技</t>
  </si>
  <si>
    <t>【エントリー全般についての注意】</t>
  </si>
  <si>
    <t>※シートの削除・挿入などはしないでください。</t>
  </si>
  <si>
    <t>5000mW</t>
  </si>
  <si>
    <t>（１）エントリーファイル入力について</t>
  </si>
  <si>
    <t>（２）エントリーファイルの送信について</t>
  </si>
  <si>
    <t>男子
（一般参加）</t>
  </si>
  <si>
    <t>女子
（一般参加）</t>
  </si>
  <si>
    <t>男子
（オープン）</t>
  </si>
  <si>
    <t>女子
（オープン）</t>
  </si>
  <si>
    <t>参加確認</t>
  </si>
  <si>
    <t>作業領域(1)</t>
  </si>
  <si>
    <t>作業領域(2)</t>
  </si>
  <si>
    <t xml:space="preserve">【大会別特記事項】
性別とナンバーを入力すると、選手データから
氏名、ｶﾅ、学年データが自動検索されます。
オープン参加の種目については、参考記録に
「9999」を入力してください（女子棒高跳は除く）。
</t>
  </si>
  <si>
    <t>上記のところへエントリーファイルを送ってください</t>
  </si>
  <si>
    <t>　自動的に氏名等が呼び出されます。氏名・ﾌﾘｶﾞﾅ欄は、姓と名の間に空白１つ（全角）が標準です。</t>
  </si>
  <si>
    <t>　さい。手動で12秒6の場合でも、1260と入力してください。また、400mでも分表示（6251×　→　10251○）　です。</t>
  </si>
  <si>
    <t>北信高等学校総合体育大会用</t>
  </si>
  <si>
    <t>②選手データに、登録番号・氏名・ｶﾅ・学年を入力しておけば、個人種目申込一覧表に、登録番号を入力すれば</t>
  </si>
  <si>
    <t>③各種目の正式エントリー３名とオープン出場者の数を、一覧表にして一目で分かりやすくしました。</t>
  </si>
  <si>
    <t>④参考記録は、ピリオドなど一切用いずに、トラック種目は1/100秒まで、フィールドはcmまでを記入してくだ</t>
  </si>
  <si>
    <t>⑤ファイル名については、デフォルトでは (大会略号)_entryfile となっているので、entryfile の部分を団体名に</t>
  </si>
  <si>
    <t>①セキュリティの警告　オプション.．で、マクロを有効にしてください。</t>
  </si>
  <si>
    <t>rikujohokusin@yahoo.co.jp</t>
  </si>
  <si>
    <t>《オープン参加》</t>
  </si>
  <si>
    <t>北信高等学校総合体育大会用</t>
  </si>
  <si>
    <t>ﾊﾝﾏｰ投(4.000kg)</t>
  </si>
  <si>
    <t>三段跳</t>
  </si>
  <si>
    <t>棒高跳</t>
  </si>
  <si>
    <t>校名</t>
  </si>
  <si>
    <t>略称リスト</t>
  </si>
  <si>
    <t>下高井農林高等学校</t>
  </si>
  <si>
    <t>下高井農林</t>
  </si>
  <si>
    <t>ｼﾓﾀｶｲﾉｳﾘﾝ</t>
  </si>
  <si>
    <t>中野立志館高等学校</t>
  </si>
  <si>
    <t>中野立志館</t>
  </si>
  <si>
    <t>ﾅｶﾉﾘｯｼｶﾝ</t>
  </si>
  <si>
    <t>中野西高等学校</t>
  </si>
  <si>
    <t>中野西</t>
  </si>
  <si>
    <t>ﾅｶﾉﾆｼ</t>
  </si>
  <si>
    <t>須坂創成高等学校</t>
  </si>
  <si>
    <t>須坂創成</t>
  </si>
  <si>
    <t>ｽｻﾞｶｿｳｾｲ</t>
  </si>
  <si>
    <t>須坂東高等学校</t>
  </si>
  <si>
    <t>須坂東</t>
  </si>
  <si>
    <t>ｽｻﾞｶﾋｶﾞｼ</t>
  </si>
  <si>
    <t>須坂高等学校</t>
  </si>
  <si>
    <t>須坂</t>
  </si>
  <si>
    <t>ｽｻﾞｶ</t>
  </si>
  <si>
    <t>北部高等学校</t>
  </si>
  <si>
    <t>北部</t>
  </si>
  <si>
    <t>ﾎｸﾌﾞ</t>
  </si>
  <si>
    <t>長野市立長野高等学校</t>
  </si>
  <si>
    <t>市立長野</t>
  </si>
  <si>
    <t>ｲﾁﾘﾂﾅｶﾞﾉ</t>
  </si>
  <si>
    <t>長野吉田高等学校</t>
  </si>
  <si>
    <t>長野吉田</t>
  </si>
  <si>
    <t>ﾅｶﾞﾉﾖｼﾀﾞ</t>
  </si>
  <si>
    <t>長野高等学校</t>
  </si>
  <si>
    <t>長野</t>
  </si>
  <si>
    <t>ﾅｶﾞﾉ</t>
  </si>
  <si>
    <t>長野西高等学校</t>
  </si>
  <si>
    <t>長野西</t>
  </si>
  <si>
    <t>ﾅｶﾞﾉﾆｼ</t>
  </si>
  <si>
    <t>長野商業高等学校</t>
  </si>
  <si>
    <t>長野商業</t>
  </si>
  <si>
    <t>ﾅｶﾞﾉｼｮｳｷﾞｮｳ</t>
  </si>
  <si>
    <t>長野東高等学校</t>
  </si>
  <si>
    <t>長野東</t>
  </si>
  <si>
    <t>ﾅｶﾞﾉﾋｶﾞｼ</t>
  </si>
  <si>
    <t>長野工業高等学校</t>
  </si>
  <si>
    <t>長野工業</t>
  </si>
  <si>
    <t>ﾅｶﾞﾉｺｳｷﾞｮｳ</t>
  </si>
  <si>
    <t>長野南高等学校</t>
  </si>
  <si>
    <t>長野南</t>
  </si>
  <si>
    <t>ﾅｶﾞﾉﾐﾅﾐ</t>
  </si>
  <si>
    <t>篠ノ井高等学校</t>
  </si>
  <si>
    <t>篠ノ井</t>
  </si>
  <si>
    <t>ｼﾉﾉｲ</t>
  </si>
  <si>
    <t>更級農業高等学校</t>
  </si>
  <si>
    <t>更級農業</t>
  </si>
  <si>
    <t>ｻﾗｼﾅﾉｳｷﾞｮｳ</t>
  </si>
  <si>
    <t>松代高等学校</t>
  </si>
  <si>
    <t>松代</t>
  </si>
  <si>
    <t>ﾏﾂｼﾛ</t>
  </si>
  <si>
    <t>屋代高等学校</t>
  </si>
  <si>
    <t>屋代</t>
  </si>
  <si>
    <t>ﾔｼﾛ</t>
  </si>
  <si>
    <t>屋代南高等学校</t>
  </si>
  <si>
    <t>屋代南</t>
  </si>
  <si>
    <t>ﾔｼﾛﾐﾅﾐ</t>
  </si>
  <si>
    <t>坂城高等学校</t>
  </si>
  <si>
    <t>坂城</t>
  </si>
  <si>
    <t>ｻｶｷ</t>
  </si>
  <si>
    <t>長野日本大学高等学校</t>
  </si>
  <si>
    <t>長野日大</t>
  </si>
  <si>
    <t>ﾅｶﾞﾉﾆﾁﾀﾞｲ</t>
  </si>
  <si>
    <t>長野俊英高等学校</t>
  </si>
  <si>
    <t>長野俊英</t>
  </si>
  <si>
    <t>ﾅｶﾞﾉｼｭｳｴｲ</t>
  </si>
  <si>
    <t>長野工業高等専門学校</t>
  </si>
  <si>
    <t>長野高専</t>
  </si>
  <si>
    <t>ﾅｶﾞﾉｺｳｾﾝ</t>
  </si>
  <si>
    <t>長野ろう学校</t>
  </si>
  <si>
    <t>長野ろう</t>
  </si>
  <si>
    <t>ﾅｶﾞﾉﾛｳ</t>
  </si>
  <si>
    <t>長野吉田高等学校戸隠分校</t>
  </si>
  <si>
    <t>長野吉田戸隠</t>
  </si>
  <si>
    <t>ﾅｶﾞﾉﾖｼﾀﾞﾄｶﾞｸｼ</t>
  </si>
  <si>
    <t>文化学園長野高等学校</t>
  </si>
  <si>
    <t>文化学園長野</t>
  </si>
  <si>
    <t>ﾌﾞﾝｶｶﾞｸｴﾝﾅｶﾞﾉ</t>
  </si>
  <si>
    <t>長野清泉女学院高等学校</t>
  </si>
  <si>
    <t>長野清泉</t>
  </si>
  <si>
    <t>ﾅｶﾞﾉｾｲｾﾝ</t>
  </si>
  <si>
    <t>長野西高等学校中条校</t>
  </si>
  <si>
    <t>長野西中条</t>
  </si>
  <si>
    <t>ﾅｶﾞﾉﾆｼﾅｶｼﾞｮｳ</t>
  </si>
  <si>
    <t>篠ノ井高等学校犀峡校</t>
  </si>
  <si>
    <t>篠ノ井犀峡</t>
  </si>
  <si>
    <t>ｼﾉﾉｲｻｲｷｮｳ</t>
  </si>
  <si>
    <t>長野女子高等学校</t>
  </si>
  <si>
    <t>長野女子</t>
  </si>
  <si>
    <t>ﾅｶﾞﾉｼﾞｮｼ</t>
  </si>
  <si>
    <t>飯山高等学校</t>
  </si>
  <si>
    <t>飯山</t>
  </si>
  <si>
    <t>ｲｲﾔﾏ</t>
  </si>
  <si>
    <r>
      <t xml:space="preserve">　変えてください。（例：17hokusinharu_entryfile を </t>
    </r>
    <r>
      <rPr>
        <b/>
        <sz val="11"/>
        <color indexed="10"/>
        <rFont val="メイリオ"/>
        <family val="3"/>
      </rPr>
      <t>17hokusinharu_須坂</t>
    </r>
    <r>
      <rPr>
        <sz val="11"/>
        <color indexed="8"/>
        <rFont val="メイリオ"/>
        <family val="3"/>
      </rPr>
      <t xml:space="preserve"> に変更）</t>
    </r>
  </si>
  <si>
    <t>認知書は、４月２７日（木）北信高体連事務局　へ　午後　３：００〆切
エントリーファイルは、４月２７日（木）rikujohokusin@yahoo.co.jp　へ　１２：００〆切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</si>
</sst>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11"/>
      <color indexed="8"/>
      <name val="メイリオ"/>
      <family val="3"/>
    </font>
    <font>
      <sz val="11"/>
      <name val="メイリオ"/>
      <family val="3"/>
    </font>
    <font>
      <b/>
      <sz val="11"/>
      <color indexed="10"/>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6"/>
      <color indexed="8"/>
      <name val="ＭＳ Ｐゴシック"/>
      <family val="3"/>
    </font>
    <font>
      <b/>
      <sz val="14"/>
      <color indexed="17"/>
      <name val="ＭＳ Ｐゴシック"/>
      <family val="3"/>
    </font>
    <font>
      <sz val="9"/>
      <color indexed="8"/>
      <name val="ＭＳ Ｐゴシック"/>
      <family val="3"/>
    </font>
    <font>
      <sz val="12"/>
      <color indexed="10"/>
      <name val="メイリオ"/>
      <family val="3"/>
    </font>
    <font>
      <b/>
      <sz val="14"/>
      <color indexed="9"/>
      <name val="メイリオ"/>
      <family val="3"/>
    </font>
    <font>
      <sz val="14"/>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6"/>
      <color theme="1"/>
      <name val="Calibri"/>
      <family val="3"/>
    </font>
    <font>
      <b/>
      <sz val="14"/>
      <color theme="1"/>
      <name val="Calibri"/>
      <family val="3"/>
    </font>
    <font>
      <sz val="11"/>
      <name val="Calibri"/>
      <family val="3"/>
    </font>
    <font>
      <b/>
      <sz val="14"/>
      <name val="Calibri"/>
      <family val="3"/>
    </font>
    <font>
      <sz val="9"/>
      <name val="Calibri"/>
      <family val="3"/>
    </font>
    <font>
      <sz val="11"/>
      <color theme="1"/>
      <name val="メイリオ"/>
      <family val="3"/>
    </font>
    <font>
      <sz val="6"/>
      <color theme="1"/>
      <name val="Calibri"/>
      <family val="3"/>
    </font>
    <font>
      <b/>
      <sz val="14"/>
      <color rgb="FF00B050"/>
      <name val="Calibri"/>
      <family val="3"/>
    </font>
    <font>
      <sz val="9"/>
      <color theme="1"/>
      <name val="Calibri"/>
      <family val="3"/>
    </font>
    <font>
      <sz val="12"/>
      <color rgb="FFFF0000"/>
      <name val="メイリオ"/>
      <family val="3"/>
    </font>
    <font>
      <b/>
      <sz val="14"/>
      <color theme="0"/>
      <name val="メイリオ"/>
      <family val="3"/>
    </font>
    <font>
      <sz val="14"/>
      <color theme="1"/>
      <name val="Calibri"/>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99"/>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
      <patternFill patternType="solid">
        <fgColor rgb="FF99CCFF"/>
        <bgColor indexed="64"/>
      </patternFill>
    </fill>
    <fill>
      <patternFill patternType="solid">
        <fgColor rgb="FFFF99FF"/>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45"/>
        <bgColor indexed="64"/>
      </patternFill>
    </fill>
    <fill>
      <patternFill patternType="solid">
        <fgColor indexed="13"/>
        <bgColor indexed="64"/>
      </patternFill>
    </fill>
    <fill>
      <patternFill patternType="solid">
        <fgColor rgb="FFFF0000"/>
        <bgColor indexed="64"/>
      </patternFill>
    </fill>
    <fill>
      <patternFill patternType="solid">
        <fgColor rgb="FFFFCC00"/>
        <bgColor indexed="64"/>
      </patternFill>
    </fill>
    <fill>
      <patternFill patternType="solid">
        <fgColor rgb="FFFFFF0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medium"/>
      <top style="thin"/>
      <bottom style="medium"/>
    </border>
    <border>
      <left style="hair"/>
      <right style="thin"/>
      <top style="hair"/>
      <bottom style="medium"/>
    </border>
    <border>
      <left style="hair"/>
      <right style="medium"/>
      <top style="hair"/>
      <bottom style="medium"/>
    </border>
    <border>
      <left style="thin"/>
      <right style="medium"/>
      <top/>
      <bottom style="thin"/>
    </border>
    <border>
      <left style="thin"/>
      <right style="medium"/>
      <top style="thin"/>
      <bottom style="thin"/>
    </border>
    <border diagonalDown="1">
      <left style="medium"/>
      <right style="thin"/>
      <top style="medium"/>
      <bottom style="thin"/>
      <diagonal style="hair"/>
    </border>
    <border>
      <left style="medium"/>
      <right style="thin"/>
      <top style="thin"/>
      <bottom style="thin"/>
    </border>
    <border>
      <left style="medium"/>
      <right style="thin"/>
      <top style="thin"/>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thin"/>
      <top/>
      <bottom style="thin"/>
    </border>
    <border>
      <left style="medium"/>
      <right style="hair"/>
      <top style="medium"/>
      <bottom/>
    </border>
    <border>
      <left style="hair"/>
      <right style="hair"/>
      <top style="medium"/>
      <bottom/>
    </border>
    <border>
      <left style="hair"/>
      <right/>
      <top style="medium"/>
      <bottom/>
    </border>
    <border>
      <left/>
      <right style="medium"/>
      <top style="medium"/>
      <bottom/>
    </border>
    <border>
      <left style="thin"/>
      <right style="medium"/>
      <top style="thin"/>
      <bottom style="medium"/>
    </border>
    <border>
      <left style="medium"/>
      <right style="medium"/>
      <top style="thin"/>
      <bottom style="thin"/>
    </border>
    <border>
      <left style="thin"/>
      <right/>
      <top style="medium"/>
      <bottom style="thin"/>
    </border>
    <border>
      <left/>
      <right style="thin"/>
      <top style="thin"/>
      <bottom style="thin"/>
    </border>
    <border>
      <left/>
      <right style="thin"/>
      <top/>
      <bottom style="thin"/>
    </border>
    <border>
      <left>
        <color indexed="63"/>
      </left>
      <right style="thin"/>
      <top style="thin"/>
      <bottom style="medium"/>
    </border>
    <border>
      <left style="medium"/>
      <right/>
      <top/>
      <bottom/>
    </border>
    <border>
      <left style="thin"/>
      <right style="thin"/>
      <top style="thin"/>
      <bottom/>
    </border>
    <border>
      <left style="thin"/>
      <right/>
      <top style="thin"/>
      <bottom style="thin"/>
    </border>
    <border>
      <left style="medium"/>
      <right/>
      <top/>
      <bottom style="thin"/>
    </border>
    <border>
      <left/>
      <right style="medium"/>
      <top style="thin"/>
      <bottom style="thin"/>
    </border>
    <border>
      <left style="thin"/>
      <right/>
      <top/>
      <bottom style="thin"/>
    </border>
    <border>
      <left/>
      <right/>
      <top style="thin"/>
      <bottom style="thin"/>
    </border>
    <border>
      <left/>
      <right style="thin"/>
      <top style="medium"/>
      <bottom style="thin"/>
    </border>
    <border>
      <left/>
      <right/>
      <top/>
      <bottom style="double"/>
    </border>
    <border>
      <left/>
      <right/>
      <top style="medium"/>
      <bottom style="thin"/>
    </border>
    <border>
      <left/>
      <right style="medium"/>
      <top style="medium"/>
      <bottom style="thin"/>
    </border>
    <border>
      <left style="thin"/>
      <right style="thin"/>
      <top style="medium"/>
      <bottom/>
    </border>
    <border>
      <left style="thin"/>
      <right style="thin"/>
      <top/>
      <bottom style="medium"/>
    </border>
    <border>
      <left style="medium"/>
      <right/>
      <top style="medium"/>
      <bottom/>
    </border>
    <border>
      <left/>
      <right style="medium"/>
      <top/>
      <bottom/>
    </border>
    <border>
      <left style="medium"/>
      <right/>
      <top/>
      <bottom style="medium"/>
    </border>
    <border>
      <left/>
      <right/>
      <top/>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 fillId="0" borderId="0">
      <alignment/>
      <protection/>
    </xf>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26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59" fillId="0" borderId="0" xfId="0" applyFont="1" applyAlignment="1">
      <alignment horizontal="left" vertical="center"/>
    </xf>
    <xf numFmtId="0" fontId="59" fillId="0" borderId="0" xfId="0" applyFont="1" applyAlignment="1">
      <alignment horizontal="center" vertical="center"/>
    </xf>
    <xf numFmtId="0" fontId="59" fillId="0" borderId="0" xfId="0" applyFont="1" applyAlignment="1">
      <alignment vertical="center"/>
    </xf>
    <xf numFmtId="0" fontId="41"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60"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3" xfId="0" applyBorder="1" applyAlignment="1">
      <alignment vertical="center"/>
    </xf>
    <xf numFmtId="0" fontId="61" fillId="0" borderId="14" xfId="0" applyFont="1" applyBorder="1" applyAlignment="1">
      <alignment horizontal="center" vertical="center" wrapText="1"/>
    </xf>
    <xf numFmtId="0" fontId="0" fillId="0" borderId="15" xfId="0" applyBorder="1" applyAlignment="1">
      <alignment vertical="center" wrapText="1"/>
    </xf>
    <xf numFmtId="0" fontId="61" fillId="0" borderId="16" xfId="0" applyFont="1" applyBorder="1" applyAlignment="1">
      <alignment horizontal="center" vertical="center" wrapText="1"/>
    </xf>
    <xf numFmtId="0" fontId="0" fillId="0" borderId="17" xfId="0" applyBorder="1" applyAlignment="1">
      <alignment vertical="center" wrapText="1"/>
    </xf>
    <xf numFmtId="0" fontId="0" fillId="0" borderId="0" xfId="0" applyBorder="1" applyAlignment="1">
      <alignment vertical="center"/>
    </xf>
    <xf numFmtId="0" fontId="62" fillId="0" borderId="0" xfId="0" applyFont="1" applyBorder="1" applyAlignment="1">
      <alignment vertical="center"/>
    </xf>
    <xf numFmtId="0" fontId="61"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63" fillId="33" borderId="18" xfId="0" applyNumberFormat="1" applyFont="1" applyFill="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64" fillId="0" borderId="0" xfId="0" applyFont="1" applyAlignment="1">
      <alignment vertical="center"/>
    </xf>
    <xf numFmtId="0" fontId="0" fillId="0" borderId="0" xfId="0" applyFill="1" applyAlignment="1">
      <alignment vertical="top" wrapText="1"/>
    </xf>
    <xf numFmtId="0" fontId="59" fillId="0" borderId="19" xfId="0" applyFont="1" applyBorder="1" applyAlignment="1">
      <alignment horizontal="center" vertical="center"/>
    </xf>
    <xf numFmtId="0" fontId="59" fillId="0" borderId="11" xfId="0" applyFont="1" applyBorder="1" applyAlignment="1">
      <alignment horizontal="center" vertical="center"/>
    </xf>
    <xf numFmtId="0" fontId="59" fillId="0" borderId="20" xfId="0" applyFont="1" applyBorder="1" applyAlignment="1">
      <alignment horizontal="center" vertical="center"/>
    </xf>
    <xf numFmtId="0" fontId="0" fillId="0" borderId="0" xfId="0" applyFill="1" applyBorder="1" applyAlignment="1">
      <alignment vertical="center"/>
    </xf>
    <xf numFmtId="0" fontId="49" fillId="0" borderId="0" xfId="0" applyFont="1" applyFill="1" applyAlignment="1">
      <alignment vertical="center" wrapText="1"/>
    </xf>
    <xf numFmtId="0" fontId="49" fillId="0" borderId="0" xfId="0" applyFont="1" applyAlignment="1">
      <alignment horizontal="center" vertical="center"/>
    </xf>
    <xf numFmtId="0" fontId="49" fillId="0" borderId="0" xfId="0" applyFont="1" applyAlignment="1">
      <alignment vertical="center"/>
    </xf>
    <xf numFmtId="0" fontId="41" fillId="0" borderId="0" xfId="0" applyFont="1" applyAlignment="1">
      <alignment vertical="center"/>
    </xf>
    <xf numFmtId="0" fontId="0" fillId="0" borderId="0" xfId="0" applyAlignment="1">
      <alignment horizontal="center" vertical="center"/>
    </xf>
    <xf numFmtId="0" fontId="62"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0" fillId="0" borderId="23" xfId="0" applyFill="1" applyBorder="1" applyAlignment="1">
      <alignment horizontal="center" vertical="center" wrapText="1"/>
    </xf>
    <xf numFmtId="0" fontId="62"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4" borderId="24"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locked="0"/>
    </xf>
    <xf numFmtId="0" fontId="0" fillId="34" borderId="25" xfId="0" applyFill="1" applyBorder="1" applyAlignment="1" applyProtection="1">
      <alignment horizontal="center" vertical="center"/>
      <protection/>
    </xf>
    <xf numFmtId="49" fontId="0" fillId="0" borderId="0" xfId="0" applyNumberFormat="1" applyAlignment="1">
      <alignment horizontal="center" vertical="center"/>
    </xf>
    <xf numFmtId="0" fontId="62" fillId="34" borderId="26"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0" fillId="34" borderId="28" xfId="0" applyFill="1" applyBorder="1" applyAlignment="1" applyProtection="1">
      <alignment horizontal="center" vertical="center"/>
      <protection locked="0"/>
    </xf>
    <xf numFmtId="0" fontId="0" fillId="34" borderId="29" xfId="0" applyFill="1" applyBorder="1" applyAlignment="1" applyProtection="1">
      <alignment vertical="center"/>
      <protection locked="0"/>
    </xf>
    <xf numFmtId="0" fontId="0" fillId="34" borderId="30" xfId="0" applyFill="1" applyBorder="1" applyAlignment="1" applyProtection="1">
      <alignment horizontal="center" vertical="center"/>
      <protection locked="0"/>
    </xf>
    <xf numFmtId="0" fontId="0" fillId="34" borderId="31" xfId="0" applyFill="1" applyBorder="1" applyAlignment="1" applyProtection="1">
      <alignment vertical="center"/>
      <protection locked="0"/>
    </xf>
    <xf numFmtId="0" fontId="0" fillId="34"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0" fillId="34" borderId="35" xfId="0" applyFill="1" applyBorder="1" applyAlignment="1" applyProtection="1">
      <alignment vertical="center"/>
      <protection/>
    </xf>
    <xf numFmtId="0" fontId="59" fillId="34" borderId="36" xfId="0" applyFont="1" applyFill="1" applyBorder="1" applyAlignment="1" applyProtection="1">
      <alignment horizontal="center" vertical="center"/>
      <protection locked="0"/>
    </xf>
    <xf numFmtId="0" fontId="0" fillId="34" borderId="37" xfId="0" applyFill="1" applyBorder="1" applyAlignment="1" applyProtection="1">
      <alignment vertical="center"/>
      <protection locked="0"/>
    </xf>
    <xf numFmtId="0" fontId="0" fillId="34" borderId="38" xfId="0" applyFill="1" applyBorder="1" applyAlignment="1" applyProtection="1">
      <alignment vertical="center"/>
      <protection/>
    </xf>
    <xf numFmtId="0" fontId="65" fillId="0" borderId="0" xfId="0" applyFont="1" applyAlignment="1">
      <alignment horizontal="center" vertical="center"/>
    </xf>
    <xf numFmtId="0" fontId="65" fillId="0" borderId="0" xfId="0" applyFont="1" applyAlignment="1">
      <alignment vertical="center"/>
    </xf>
    <xf numFmtId="0" fontId="65" fillId="0" borderId="0" xfId="0" applyFont="1" applyBorder="1" applyAlignment="1">
      <alignment vertical="center"/>
    </xf>
    <xf numFmtId="0" fontId="66" fillId="0" borderId="0" xfId="0" applyFont="1" applyFill="1" applyAlignment="1">
      <alignment vertical="center"/>
    </xf>
    <xf numFmtId="0" fontId="65" fillId="0" borderId="0" xfId="0" applyFont="1" applyBorder="1" applyAlignment="1">
      <alignment horizontal="center" vertical="center"/>
    </xf>
    <xf numFmtId="0" fontId="67" fillId="0" borderId="0" xfId="0" applyFont="1" applyBorder="1" applyAlignment="1">
      <alignment vertical="center"/>
    </xf>
    <xf numFmtId="0" fontId="41" fillId="35" borderId="0" xfId="0" applyFont="1" applyFill="1" applyAlignment="1">
      <alignment vertical="center"/>
    </xf>
    <xf numFmtId="0" fontId="0" fillId="11" borderId="10" xfId="0" applyFill="1" applyBorder="1" applyAlignment="1">
      <alignment vertical="center"/>
    </xf>
    <xf numFmtId="0" fontId="0" fillId="11" borderId="10" xfId="0" applyFill="1" applyBorder="1" applyAlignment="1">
      <alignment horizontal="center" vertical="center"/>
    </xf>
    <xf numFmtId="0" fontId="0" fillId="11" borderId="10" xfId="0" applyFill="1" applyBorder="1" applyAlignment="1" applyProtection="1">
      <alignment horizontal="center" vertical="center"/>
      <protection/>
    </xf>
    <xf numFmtId="0" fontId="0" fillId="11" borderId="39" xfId="0" applyFill="1" applyBorder="1" applyAlignment="1" applyProtection="1">
      <alignment horizontal="center" vertical="center"/>
      <protection/>
    </xf>
    <xf numFmtId="0" fontId="0" fillId="11" borderId="18" xfId="0" applyFill="1" applyBorder="1" applyAlignment="1">
      <alignment vertical="center"/>
    </xf>
    <xf numFmtId="0" fontId="0" fillId="11" borderId="18" xfId="0" applyFill="1" applyBorder="1" applyAlignment="1">
      <alignment horizontal="center" vertical="center"/>
    </xf>
    <xf numFmtId="0" fontId="0" fillId="11" borderId="18" xfId="0" applyFill="1" applyBorder="1" applyAlignment="1" applyProtection="1">
      <alignment horizontal="center" vertical="center"/>
      <protection/>
    </xf>
    <xf numFmtId="0" fontId="0" fillId="11" borderId="40" xfId="0" applyFill="1" applyBorder="1" applyAlignment="1" applyProtection="1">
      <alignment horizontal="center" vertical="center"/>
      <protection/>
    </xf>
    <xf numFmtId="0" fontId="68" fillId="0" borderId="0" xfId="0" applyFont="1" applyAlignment="1">
      <alignment vertical="center"/>
    </xf>
    <xf numFmtId="0" fontId="0" fillId="0" borderId="0" xfId="0" applyAlignment="1">
      <alignment horizontal="center" vertical="center"/>
    </xf>
    <xf numFmtId="0" fontId="69" fillId="11" borderId="41" xfId="0" applyFont="1" applyFill="1" applyBorder="1" applyAlignment="1">
      <alignment vertical="center" wrapText="1"/>
    </xf>
    <xf numFmtId="49" fontId="0" fillId="11" borderId="42" xfId="0" applyNumberFormat="1" applyFill="1" applyBorder="1" applyAlignment="1">
      <alignment vertical="center"/>
    </xf>
    <xf numFmtId="49" fontId="0" fillId="11" borderId="43" xfId="0" applyNumberFormat="1" applyFill="1" applyBorder="1" applyAlignment="1">
      <alignment vertical="center"/>
    </xf>
    <xf numFmtId="0" fontId="0" fillId="36" borderId="11" xfId="0" applyFill="1" applyBorder="1" applyAlignment="1">
      <alignment horizontal="center" vertical="center"/>
    </xf>
    <xf numFmtId="0" fontId="0" fillId="37" borderId="11" xfId="0" applyFill="1" applyBorder="1" applyAlignment="1">
      <alignment horizontal="center" vertical="center"/>
    </xf>
    <xf numFmtId="49" fontId="70" fillId="0" borderId="18" xfId="0" applyNumberFormat="1" applyFont="1" applyBorder="1" applyAlignment="1">
      <alignment horizontal="center" vertical="center"/>
    </xf>
    <xf numFmtId="49" fontId="70" fillId="0" borderId="13" xfId="0" applyNumberFormat="1" applyFont="1" applyBorder="1" applyAlignment="1">
      <alignment horizontal="center" vertical="center"/>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59" fillId="3" borderId="48" xfId="0" applyFont="1" applyFill="1" applyBorder="1" applyAlignment="1" applyProtection="1">
      <alignment horizontal="center" vertical="center"/>
      <protection locked="0"/>
    </xf>
    <xf numFmtId="49" fontId="63" fillId="33" borderId="13" xfId="0" applyNumberFormat="1" applyFont="1" applyFill="1" applyBorder="1" applyAlignment="1">
      <alignment horizontal="center" vertical="center"/>
    </xf>
    <xf numFmtId="49" fontId="0" fillId="11" borderId="49" xfId="0" applyNumberFormat="1" applyFill="1" applyBorder="1" applyAlignment="1">
      <alignment vertical="center"/>
    </xf>
    <xf numFmtId="49" fontId="63" fillId="33" borderId="10" xfId="0" applyNumberFormat="1" applyFont="1" applyFill="1" applyBorder="1" applyAlignment="1">
      <alignment horizontal="center" vertical="center"/>
    </xf>
    <xf numFmtId="49" fontId="6" fillId="38" borderId="50" xfId="61" applyNumberFormat="1" applyFont="1" applyFill="1" applyBorder="1" applyAlignment="1">
      <alignment horizontal="center" vertical="top" shrinkToFit="1"/>
      <protection/>
    </xf>
    <xf numFmtId="49" fontId="6" fillId="38" borderId="51" xfId="61" applyNumberFormat="1" applyFont="1" applyFill="1" applyBorder="1" applyAlignment="1">
      <alignment horizontal="center" vertical="top"/>
      <protection/>
    </xf>
    <xf numFmtId="49" fontId="5" fillId="35" borderId="42" xfId="61" applyNumberFormat="1" applyFont="1" applyFill="1" applyBorder="1" applyAlignment="1">
      <alignment horizontal="center" vertical="center" shrinkToFit="1"/>
      <protection/>
    </xf>
    <xf numFmtId="49" fontId="5" fillId="35" borderId="43" xfId="61" applyNumberFormat="1" applyFont="1" applyFill="1" applyBorder="1" applyAlignment="1">
      <alignment horizontal="center" vertical="center" shrinkToFit="1"/>
      <protection/>
    </xf>
    <xf numFmtId="49" fontId="6" fillId="39" borderId="50" xfId="61" applyNumberFormat="1" applyFont="1" applyFill="1" applyBorder="1" applyAlignment="1">
      <alignment horizontal="center" vertical="top" shrinkToFit="1"/>
      <protection/>
    </xf>
    <xf numFmtId="49" fontId="6" fillId="39" borderId="51" xfId="61" applyNumberFormat="1" applyFont="1" applyFill="1" applyBorder="1" applyAlignment="1">
      <alignment horizontal="center" vertical="top"/>
      <protection/>
    </xf>
    <xf numFmtId="0" fontId="5" fillId="35" borderId="18" xfId="61" applyFont="1" applyFill="1" applyBorder="1" applyAlignment="1">
      <alignment horizontal="center" vertical="center" shrinkToFit="1"/>
      <protection/>
    </xf>
    <xf numFmtId="0" fontId="5" fillId="35" borderId="18" xfId="0" applyFont="1" applyFill="1" applyBorder="1" applyAlignment="1">
      <alignment horizontal="center" vertical="center" shrinkToFit="1"/>
    </xf>
    <xf numFmtId="0" fontId="67" fillId="35" borderId="18" xfId="0" applyFont="1" applyFill="1" applyBorder="1" applyAlignment="1">
      <alignment horizontal="center" vertical="center" shrinkToFit="1"/>
    </xf>
    <xf numFmtId="0" fontId="5" fillId="35" borderId="13" xfId="0" applyFont="1" applyFill="1" applyBorder="1" applyAlignment="1">
      <alignment horizontal="center" vertical="center" shrinkToFit="1"/>
    </xf>
    <xf numFmtId="49" fontId="6" fillId="38" borderId="52" xfId="61" applyNumberFormat="1" applyFont="1" applyFill="1" applyBorder="1" applyAlignment="1">
      <alignment horizontal="center" vertical="top"/>
      <protection/>
    </xf>
    <xf numFmtId="49" fontId="6" fillId="39" borderId="52" xfId="61" applyNumberFormat="1" applyFont="1" applyFill="1" applyBorder="1" applyAlignment="1">
      <alignment horizontal="center" vertical="top"/>
      <protection/>
    </xf>
    <xf numFmtId="0" fontId="65" fillId="38" borderId="22" xfId="0" applyFont="1" applyFill="1" applyBorder="1" applyAlignment="1">
      <alignment horizontal="center" vertical="top"/>
    </xf>
    <xf numFmtId="0" fontId="65" fillId="39" borderId="22" xfId="0" applyFont="1" applyFill="1" applyBorder="1" applyAlignment="1">
      <alignment horizontal="center" vertical="top"/>
    </xf>
    <xf numFmtId="0" fontId="65" fillId="39" borderId="53" xfId="0" applyFont="1" applyFill="1" applyBorder="1" applyAlignment="1">
      <alignment horizontal="center" vertical="top"/>
    </xf>
    <xf numFmtId="0" fontId="5" fillId="35" borderId="42" xfId="61" applyFont="1" applyFill="1" applyBorder="1" applyAlignment="1">
      <alignment horizontal="center" vertical="center" shrinkToFit="1"/>
      <protection/>
    </xf>
    <xf numFmtId="0" fontId="67" fillId="0" borderId="18" xfId="0" applyFont="1" applyBorder="1" applyAlignment="1">
      <alignment horizontal="center" vertical="center"/>
    </xf>
    <xf numFmtId="0" fontId="67" fillId="0" borderId="13" xfId="0" applyFont="1" applyBorder="1" applyAlignment="1">
      <alignment horizontal="center" vertical="center"/>
    </xf>
    <xf numFmtId="0" fontId="0" fillId="34" borderId="18" xfId="0" applyFill="1" applyBorder="1" applyAlignment="1" applyProtection="1">
      <alignment horizontal="center" vertical="center"/>
      <protection locked="0"/>
    </xf>
    <xf numFmtId="0" fontId="0" fillId="34" borderId="18" xfId="0" applyFill="1" applyBorder="1" applyAlignment="1" applyProtection="1">
      <alignment vertical="center"/>
      <protection/>
    </xf>
    <xf numFmtId="0" fontId="0" fillId="34" borderId="13" xfId="0" applyFill="1" applyBorder="1" applyAlignment="1" applyProtection="1">
      <alignment vertical="center"/>
      <protection/>
    </xf>
    <xf numFmtId="0" fontId="62" fillId="0" borderId="21" xfId="0" applyFont="1" applyFill="1" applyBorder="1" applyAlignment="1" applyProtection="1">
      <alignment horizontal="center" vertical="center" wrapText="1"/>
      <protection/>
    </xf>
    <xf numFmtId="0" fontId="62" fillId="0" borderId="22" xfId="0" applyFont="1" applyFill="1" applyBorder="1" applyAlignment="1" applyProtection="1">
      <alignment horizontal="center" vertical="center" wrapText="1"/>
      <protection/>
    </xf>
    <xf numFmtId="0" fontId="0" fillId="34" borderId="29" xfId="0" applyFill="1" applyBorder="1" applyAlignment="1" applyProtection="1">
      <alignment vertical="center"/>
      <protection/>
    </xf>
    <xf numFmtId="0" fontId="0" fillId="34" borderId="31" xfId="0" applyFill="1" applyBorder="1" applyAlignment="1" applyProtection="1">
      <alignment vertical="center"/>
      <protection/>
    </xf>
    <xf numFmtId="0" fontId="62" fillId="34" borderId="26" xfId="0" applyFont="1" applyFill="1" applyBorder="1" applyAlignment="1" applyProtection="1">
      <alignment horizontal="center" vertical="center" wrapText="1"/>
      <protection/>
    </xf>
    <xf numFmtId="0" fontId="62" fillId="34" borderId="27" xfId="0" applyFont="1" applyFill="1" applyBorder="1" applyAlignment="1" applyProtection="1">
      <alignment horizontal="center" vertical="center" wrapText="1"/>
      <protection/>
    </xf>
    <xf numFmtId="0" fontId="0" fillId="3" borderId="44" xfId="0" applyFill="1" applyBorder="1" applyAlignment="1" applyProtection="1">
      <alignment horizontal="center" vertical="center"/>
      <protection/>
    </xf>
    <xf numFmtId="0" fontId="0" fillId="34" borderId="32" xfId="0" applyFill="1" applyBorder="1" applyAlignment="1" applyProtection="1">
      <alignment vertical="center"/>
      <protection/>
    </xf>
    <xf numFmtId="0" fontId="0" fillId="3" borderId="45" xfId="0" applyFill="1" applyBorder="1" applyAlignment="1" applyProtection="1">
      <alignment horizontal="center" vertical="center"/>
      <protection/>
    </xf>
    <xf numFmtId="0" fontId="0" fillId="34" borderId="33" xfId="0" applyFill="1" applyBorder="1" applyAlignment="1" applyProtection="1">
      <alignment vertical="center"/>
      <protection/>
    </xf>
    <xf numFmtId="0" fontId="0" fillId="0" borderId="23" xfId="0" applyFill="1" applyBorder="1" applyAlignment="1" applyProtection="1">
      <alignment horizontal="center" vertical="center" wrapText="1"/>
      <protection/>
    </xf>
    <xf numFmtId="0" fontId="62" fillId="0" borderId="12" xfId="0" applyFont="1" applyFill="1" applyBorder="1" applyAlignment="1" applyProtection="1">
      <alignment horizontal="center" vertical="center" wrapText="1"/>
      <protection/>
    </xf>
    <xf numFmtId="0" fontId="0" fillId="34" borderId="34" xfId="0" applyFill="1" applyBorder="1" applyAlignment="1" applyProtection="1">
      <alignment vertical="center"/>
      <protection/>
    </xf>
    <xf numFmtId="0" fontId="59" fillId="3" borderId="48" xfId="0" applyFont="1" applyFill="1" applyBorder="1" applyAlignment="1" applyProtection="1">
      <alignment horizontal="center" vertical="center"/>
      <protection/>
    </xf>
    <xf numFmtId="0" fontId="0" fillId="3" borderId="47" xfId="0" applyFill="1" applyBorder="1" applyAlignment="1" applyProtection="1">
      <alignment horizontal="center" vertical="center"/>
      <protection/>
    </xf>
    <xf numFmtId="0" fontId="0" fillId="34" borderId="37"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34" borderId="40" xfId="0" applyFill="1" applyBorder="1" applyAlignment="1" applyProtection="1">
      <alignment horizontal="center" vertical="center"/>
      <protection locked="0"/>
    </xf>
    <xf numFmtId="0" fontId="0" fillId="34" borderId="54" xfId="0" applyFill="1" applyBorder="1" applyAlignment="1" applyProtection="1">
      <alignment horizontal="center" vertical="center"/>
      <protection locked="0"/>
    </xf>
    <xf numFmtId="0" fontId="0" fillId="34" borderId="18"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67" fillId="0" borderId="40" xfId="0" applyFont="1" applyBorder="1" applyAlignment="1">
      <alignment horizontal="center" vertical="center"/>
    </xf>
    <xf numFmtId="0" fontId="5" fillId="35" borderId="40" xfId="61" applyFont="1" applyFill="1" applyBorder="1" applyAlignment="1">
      <alignment horizontal="center" vertical="center" shrinkToFit="1"/>
      <protection/>
    </xf>
    <xf numFmtId="0" fontId="67" fillId="0" borderId="54" xfId="0" applyFont="1" applyBorder="1" applyAlignment="1">
      <alignment horizontal="center" vertical="center"/>
    </xf>
    <xf numFmtId="0" fontId="0" fillId="33" borderId="43" xfId="0" applyFill="1" applyBorder="1" applyAlignment="1">
      <alignment horizontal="center" vertical="center"/>
    </xf>
    <xf numFmtId="0" fontId="0" fillId="33" borderId="54" xfId="0" applyFill="1" applyBorder="1" applyAlignment="1">
      <alignment horizontal="center" vertical="center"/>
    </xf>
    <xf numFmtId="176" fontId="0" fillId="33" borderId="36" xfId="0" applyNumberFormat="1" applyFill="1" applyBorder="1" applyAlignment="1" applyProtection="1">
      <alignment horizontal="center" vertical="center"/>
      <protection/>
    </xf>
    <xf numFmtId="5" fontId="0" fillId="33" borderId="43" xfId="0" applyNumberFormat="1" applyFill="1" applyBorder="1" applyAlignment="1">
      <alignment horizontal="center" vertical="center"/>
    </xf>
    <xf numFmtId="5" fontId="0" fillId="33" borderId="13" xfId="0" applyNumberFormat="1" applyFill="1" applyBorder="1" applyAlignment="1">
      <alignment horizontal="center" vertical="center"/>
    </xf>
    <xf numFmtId="176" fontId="0" fillId="33" borderId="54" xfId="0" applyNumberFormat="1" applyFill="1" applyBorder="1" applyAlignment="1">
      <alignment horizontal="center" vertical="center"/>
    </xf>
    <xf numFmtId="177" fontId="0" fillId="33" borderId="36" xfId="0" applyNumberFormat="1" applyFill="1" applyBorder="1" applyAlignment="1">
      <alignment horizontal="center" vertical="center"/>
    </xf>
    <xf numFmtId="178" fontId="0" fillId="33" borderId="36" xfId="0" applyNumberFormat="1" applyFill="1" applyBorder="1" applyAlignment="1">
      <alignment horizontal="center" vertical="center"/>
    </xf>
    <xf numFmtId="176" fontId="0" fillId="33" borderId="36" xfId="0" applyNumberFormat="1" applyFill="1" applyBorder="1" applyAlignment="1">
      <alignment horizontal="center" vertical="center"/>
    </xf>
    <xf numFmtId="0" fontId="7" fillId="0" borderId="0" xfId="0" applyFont="1" applyAlignment="1">
      <alignment vertical="center"/>
    </xf>
    <xf numFmtId="0" fontId="0" fillId="34" borderId="18" xfId="0" applyFill="1" applyBorder="1" applyAlignment="1" applyProtection="1">
      <alignment horizontal="center" vertical="center"/>
      <protection locked="0"/>
    </xf>
    <xf numFmtId="0" fontId="7" fillId="40" borderId="0" xfId="0" applyFont="1" applyFill="1" applyAlignment="1">
      <alignment horizontal="left" vertical="center"/>
    </xf>
    <xf numFmtId="0" fontId="0" fillId="0" borderId="0" xfId="0" applyAlignment="1">
      <alignment horizontal="center" vertical="center"/>
    </xf>
    <xf numFmtId="0" fontId="0" fillId="0" borderId="0" xfId="63">
      <alignment vertical="center"/>
      <protection/>
    </xf>
    <xf numFmtId="0" fontId="0" fillId="0" borderId="0" xfId="63" applyAlignment="1">
      <alignment vertical="center"/>
      <protection/>
    </xf>
    <xf numFmtId="0" fontId="0" fillId="0" borderId="0" xfId="63">
      <alignment vertical="center"/>
      <protection/>
    </xf>
    <xf numFmtId="0" fontId="0" fillId="0" borderId="18" xfId="63" applyBorder="1" applyAlignment="1">
      <alignment horizontal="center" vertical="center"/>
      <protection/>
    </xf>
    <xf numFmtId="0" fontId="0" fillId="0" borderId="10" xfId="63" applyBorder="1" applyAlignment="1">
      <alignment horizontal="center" vertical="center"/>
      <protection/>
    </xf>
    <xf numFmtId="0" fontId="0" fillId="0" borderId="13" xfId="63" applyBorder="1" applyAlignment="1">
      <alignment horizontal="center" vertical="center"/>
      <protection/>
    </xf>
    <xf numFmtId="0" fontId="71" fillId="41" borderId="12" xfId="63" applyFont="1" applyFill="1" applyBorder="1" applyAlignment="1">
      <alignment horizontal="center" vertical="center" wrapText="1"/>
      <protection/>
    </xf>
    <xf numFmtId="0" fontId="0" fillId="0" borderId="55" xfId="63" applyBorder="1">
      <alignment vertical="center"/>
      <protection/>
    </xf>
    <xf numFmtId="0" fontId="0" fillId="0" borderId="36" xfId="63" applyBorder="1">
      <alignment vertical="center"/>
      <protection/>
    </xf>
    <xf numFmtId="0" fontId="71" fillId="42" borderId="11" xfId="63" applyFont="1" applyFill="1" applyBorder="1" applyAlignment="1">
      <alignment horizontal="center" vertical="center" wrapText="1"/>
      <protection/>
    </xf>
    <xf numFmtId="0" fontId="71" fillId="43" borderId="11" xfId="63" applyFont="1" applyFill="1" applyBorder="1" applyAlignment="1">
      <alignment horizontal="center" vertical="center" wrapText="1"/>
      <protection/>
    </xf>
    <xf numFmtId="0" fontId="0" fillId="34" borderId="18" xfId="0" applyFill="1" applyBorder="1" applyAlignment="1" applyProtection="1">
      <alignment horizontal="center" vertical="center"/>
      <protection locked="0"/>
    </xf>
    <xf numFmtId="0" fontId="45" fillId="0" borderId="0" xfId="43" applyAlignment="1" applyProtection="1">
      <alignment vertical="center"/>
      <protection/>
    </xf>
    <xf numFmtId="0" fontId="0" fillId="0" borderId="0" xfId="0" applyAlignment="1">
      <alignment horizontal="center" vertical="center"/>
    </xf>
    <xf numFmtId="0" fontId="72" fillId="0" borderId="0" xfId="0" applyFont="1" applyAlignment="1">
      <alignment vertical="top" wrapText="1"/>
    </xf>
    <xf numFmtId="0" fontId="62" fillId="0" borderId="0" xfId="0" applyFont="1" applyFill="1" applyBorder="1" applyAlignment="1">
      <alignment vertical="top" wrapText="1"/>
    </xf>
    <xf numFmtId="0" fontId="8" fillId="0" borderId="0" xfId="0" applyFont="1" applyAlignment="1">
      <alignment vertical="center"/>
    </xf>
    <xf numFmtId="0" fontId="71" fillId="42" borderId="56" xfId="63" applyFont="1" applyFill="1" applyBorder="1" applyAlignment="1">
      <alignment horizontal="center" vertical="center" wrapText="1"/>
      <protection/>
    </xf>
    <xf numFmtId="0" fontId="66" fillId="0" borderId="0" xfId="0" applyFont="1" applyFill="1" applyBorder="1" applyAlignment="1">
      <alignment vertical="center"/>
    </xf>
    <xf numFmtId="0" fontId="71" fillId="0" borderId="0" xfId="63" applyFont="1" applyFill="1" applyBorder="1" applyAlignment="1">
      <alignment vertical="center" wrapText="1"/>
      <protection/>
    </xf>
    <xf numFmtId="0" fontId="0" fillId="0" borderId="0" xfId="0" applyBorder="1" applyAlignment="1">
      <alignment horizontal="center" vertical="center"/>
    </xf>
    <xf numFmtId="0" fontId="0" fillId="0" borderId="57" xfId="63" applyFill="1" applyBorder="1" applyAlignment="1">
      <alignment horizontal="center" vertical="center"/>
      <protection/>
    </xf>
    <xf numFmtId="0" fontId="0" fillId="0" borderId="40" xfId="63" applyFill="1" applyBorder="1" applyAlignment="1">
      <alignment horizontal="center" vertical="center"/>
      <protection/>
    </xf>
    <xf numFmtId="0" fontId="0" fillId="0" borderId="58" xfId="63" applyFill="1" applyBorder="1" applyAlignment="1">
      <alignment horizontal="center" vertical="center"/>
      <protection/>
    </xf>
    <xf numFmtId="0" fontId="0" fillId="0" borderId="39" xfId="63" applyFill="1" applyBorder="1" applyAlignment="1">
      <alignment horizontal="center" vertical="center"/>
      <protection/>
    </xf>
    <xf numFmtId="0" fontId="0" fillId="0" borderId="59" xfId="63" applyFill="1" applyBorder="1" applyAlignment="1">
      <alignment horizontal="center" vertical="center"/>
      <protection/>
    </xf>
    <xf numFmtId="0" fontId="0" fillId="0" borderId="54" xfId="63" applyFill="1" applyBorder="1" applyAlignment="1">
      <alignment horizontal="center" vertical="center"/>
      <protection/>
    </xf>
    <xf numFmtId="49" fontId="70" fillId="0" borderId="60" xfId="0" applyNumberFormat="1" applyFont="1" applyFill="1" applyBorder="1" applyAlignment="1">
      <alignment horizontal="center" vertical="center"/>
    </xf>
    <xf numFmtId="49" fontId="70" fillId="0" borderId="0" xfId="0" applyNumberFormat="1" applyFont="1" applyFill="1" applyBorder="1" applyAlignment="1">
      <alignment horizontal="center" vertical="center"/>
    </xf>
    <xf numFmtId="49" fontId="63" fillId="0" borderId="60" xfId="0" applyNumberFormat="1" applyFont="1" applyFill="1" applyBorder="1" applyAlignment="1">
      <alignment horizontal="center" vertical="center"/>
    </xf>
    <xf numFmtId="49" fontId="63" fillId="0" borderId="0" xfId="0" applyNumberFormat="1" applyFont="1" applyFill="1" applyBorder="1" applyAlignment="1">
      <alignment horizontal="center" vertical="center"/>
    </xf>
    <xf numFmtId="0" fontId="71" fillId="43" borderId="20" xfId="63" applyFont="1" applyFill="1" applyBorder="1" applyAlignment="1">
      <alignment horizontal="center" vertical="center" wrapText="1"/>
      <protection/>
    </xf>
    <xf numFmtId="0" fontId="66" fillId="0" borderId="18" xfId="0" applyFont="1" applyFill="1" applyBorder="1" applyAlignment="1">
      <alignment horizontal="center" vertical="center"/>
    </xf>
    <xf numFmtId="0" fontId="66" fillId="0" borderId="61" xfId="0" applyFont="1" applyFill="1" applyBorder="1" applyAlignment="1">
      <alignment horizontal="center" vertical="center"/>
    </xf>
    <xf numFmtId="0" fontId="71" fillId="0" borderId="18" xfId="63" applyFont="1" applyFill="1" applyBorder="1" applyAlignment="1">
      <alignment horizontal="center" vertical="center" wrapText="1"/>
      <protection/>
    </xf>
    <xf numFmtId="0" fontId="0" fillId="0" borderId="18" xfId="0" applyFill="1" applyBorder="1" applyAlignment="1">
      <alignment horizontal="center" vertical="center"/>
    </xf>
    <xf numFmtId="0" fontId="65" fillId="0" borderId="18" xfId="0" applyFont="1" applyBorder="1" applyAlignment="1">
      <alignment horizontal="center" vertical="center"/>
    </xf>
    <xf numFmtId="0" fontId="65" fillId="0" borderId="18" xfId="0" applyFont="1" applyFill="1" applyBorder="1" applyAlignment="1">
      <alignment horizontal="center" vertical="center"/>
    </xf>
    <xf numFmtId="0" fontId="7" fillId="44" borderId="0" xfId="0" applyFont="1" applyFill="1" applyAlignment="1">
      <alignment horizontal="left" vertical="center"/>
    </xf>
    <xf numFmtId="0" fontId="73" fillId="45" borderId="0" xfId="0" applyFont="1" applyFill="1" applyAlignment="1">
      <alignment horizontal="left" vertical="center" wrapText="1"/>
    </xf>
    <xf numFmtId="0" fontId="0" fillId="0" borderId="42" xfId="0" applyBorder="1" applyAlignment="1">
      <alignment horizontal="center" vertical="center"/>
    </xf>
    <xf numFmtId="0" fontId="0" fillId="34" borderId="18" xfId="0" applyFill="1" applyBorder="1" applyAlignment="1" applyProtection="1">
      <alignment horizontal="center" vertical="center"/>
      <protection locked="0"/>
    </xf>
    <xf numFmtId="0" fontId="0" fillId="0" borderId="43" xfId="0" applyBorder="1" applyAlignment="1">
      <alignment horizontal="center" vertical="center"/>
    </xf>
    <xf numFmtId="0" fontId="0" fillId="34" borderId="13" xfId="0" applyFill="1" applyBorder="1" applyAlignment="1" applyProtection="1">
      <alignment horizontal="center" vertical="center"/>
      <protection locked="0"/>
    </xf>
    <xf numFmtId="0" fontId="0" fillId="0" borderId="0" xfId="63" applyAlignment="1">
      <alignment horizontal="center" vertical="center"/>
      <protection/>
    </xf>
    <xf numFmtId="0" fontId="59" fillId="0" borderId="19" xfId="0" applyFont="1" applyBorder="1" applyAlignment="1">
      <alignment horizontal="center" vertical="center" wrapText="1"/>
    </xf>
    <xf numFmtId="0" fontId="59" fillId="0" borderId="20" xfId="0" applyFont="1" applyBorder="1" applyAlignment="1">
      <alignment horizontal="center" vertical="center"/>
    </xf>
    <xf numFmtId="0" fontId="0" fillId="11" borderId="49" xfId="0" applyFill="1" applyBorder="1" applyAlignment="1">
      <alignment horizontal="center" vertical="center"/>
    </xf>
    <xf numFmtId="0" fontId="0" fillId="11" borderId="42" xfId="0" applyFill="1" applyBorder="1" applyAlignment="1">
      <alignment horizontal="center" vertical="center"/>
    </xf>
    <xf numFmtId="0" fontId="0" fillId="11" borderId="10" xfId="0" applyFill="1" applyBorder="1" applyAlignment="1">
      <alignment horizontal="center" vertical="center"/>
    </xf>
    <xf numFmtId="0" fontId="0" fillId="11" borderId="18" xfId="0" applyFill="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42" xfId="0" applyBorder="1" applyAlignment="1">
      <alignment horizontal="center" vertical="center" wrapText="1"/>
    </xf>
    <xf numFmtId="49" fontId="0" fillId="34" borderId="62" xfId="0" applyNumberFormat="1" applyFill="1" applyBorder="1" applyAlignment="1" applyProtection="1">
      <alignment horizontal="left" vertical="center"/>
      <protection locked="0"/>
    </xf>
    <xf numFmtId="49" fontId="0" fillId="34" borderId="57" xfId="0" applyNumberFormat="1" applyFill="1" applyBorder="1" applyAlignment="1" applyProtection="1">
      <alignment horizontal="left" vertical="center"/>
      <protection locked="0"/>
    </xf>
    <xf numFmtId="49" fontId="0" fillId="34" borderId="63" xfId="0" applyNumberFormat="1" applyFill="1" applyBorder="1" applyAlignment="1">
      <alignment horizontal="center" vertical="center"/>
    </xf>
    <xf numFmtId="49" fontId="0" fillId="34" borderId="58" xfId="0" applyNumberFormat="1" applyFill="1" applyBorder="1" applyAlignment="1">
      <alignment horizontal="center" vertical="center"/>
    </xf>
    <xf numFmtId="49" fontId="0" fillId="34" borderId="62" xfId="0" applyNumberFormat="1" applyFill="1" applyBorder="1" applyAlignment="1" applyProtection="1">
      <alignment horizontal="center" vertical="center"/>
      <protection locked="0"/>
    </xf>
    <xf numFmtId="49" fontId="0" fillId="34" borderId="57" xfId="0" applyNumberFormat="1" applyFill="1" applyBorder="1" applyAlignment="1" applyProtection="1">
      <alignment horizontal="center" vertical="center"/>
      <protection locked="0"/>
    </xf>
    <xf numFmtId="0" fontId="0" fillId="34" borderId="62" xfId="0" applyNumberFormat="1" applyFill="1" applyBorder="1" applyAlignment="1" applyProtection="1">
      <alignment horizontal="center" vertical="center"/>
      <protection/>
    </xf>
    <xf numFmtId="0" fontId="0" fillId="34" borderId="57" xfId="0" applyNumberFormat="1" applyFill="1" applyBorder="1" applyAlignment="1" applyProtection="1">
      <alignment horizontal="center" vertical="center"/>
      <protection/>
    </xf>
    <xf numFmtId="0" fontId="0" fillId="34" borderId="64" xfId="0" applyNumberFormat="1" applyFill="1" applyBorder="1" applyAlignment="1" applyProtection="1">
      <alignment horizontal="center" vertical="center"/>
      <protection/>
    </xf>
    <xf numFmtId="0" fontId="0" fillId="0" borderId="0" xfId="0" applyAlignment="1">
      <alignment horizontal="center" vertical="center"/>
    </xf>
    <xf numFmtId="0" fontId="0" fillId="0" borderId="20" xfId="0" applyBorder="1" applyAlignment="1">
      <alignment horizontal="center" vertical="center"/>
    </xf>
    <xf numFmtId="0" fontId="0" fillId="0" borderId="13" xfId="0" applyFill="1" applyBorder="1" applyAlignment="1">
      <alignment horizontal="center" vertical="center" wrapText="1"/>
    </xf>
    <xf numFmtId="0" fontId="0" fillId="0" borderId="13" xfId="0" applyFont="1" applyFill="1" applyBorder="1" applyAlignment="1">
      <alignment horizontal="center" vertical="center"/>
    </xf>
    <xf numFmtId="0" fontId="0" fillId="0" borderId="54" xfId="0" applyFont="1" applyFill="1" applyBorder="1" applyAlignment="1">
      <alignment horizontal="center" vertical="center"/>
    </xf>
    <xf numFmtId="49" fontId="0" fillId="34" borderId="65" xfId="0" applyNumberFormat="1" applyFill="1" applyBorder="1" applyAlignment="1" applyProtection="1">
      <alignment horizontal="left" vertical="center"/>
      <protection locked="0"/>
    </xf>
    <xf numFmtId="49" fontId="0" fillId="34" borderId="66" xfId="0" applyNumberFormat="1" applyFill="1" applyBorder="1" applyAlignment="1" applyProtection="1">
      <alignment horizontal="left" vertical="center"/>
      <protection locked="0"/>
    </xf>
    <xf numFmtId="49" fontId="0" fillId="34" borderId="64" xfId="0" applyNumberFormat="1" applyFill="1" applyBorder="1" applyAlignment="1" applyProtection="1">
      <alignment horizontal="left" vertical="center"/>
      <protection locked="0"/>
    </xf>
    <xf numFmtId="49" fontId="0" fillId="34" borderId="13" xfId="0" applyNumberFormat="1" applyFill="1" applyBorder="1" applyAlignment="1" applyProtection="1">
      <alignment horizontal="left" vertical="center"/>
      <protection locked="0"/>
    </xf>
    <xf numFmtId="49" fontId="0" fillId="34" borderId="54" xfId="0" applyNumberFormat="1" applyFill="1" applyBorder="1" applyAlignment="1" applyProtection="1">
      <alignment horizontal="left" vertical="center"/>
      <protection locked="0"/>
    </xf>
    <xf numFmtId="0" fontId="0" fillId="0" borderId="23" xfId="0" applyFill="1" applyBorder="1" applyAlignment="1">
      <alignment horizontal="center" vertical="center"/>
    </xf>
    <xf numFmtId="0" fontId="0" fillId="0" borderId="67" xfId="0" applyFill="1" applyBorder="1" applyAlignment="1">
      <alignment horizontal="center" vertical="center"/>
    </xf>
    <xf numFmtId="0" fontId="74" fillId="46" borderId="68" xfId="0" applyFont="1" applyFill="1" applyBorder="1" applyAlignment="1">
      <alignment horizontal="center" vertical="center"/>
    </xf>
    <xf numFmtId="0" fontId="0" fillId="0" borderId="56"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0" fillId="0" borderId="56" xfId="0" applyFill="1" applyBorder="1" applyAlignment="1">
      <alignment horizontal="center" vertical="center"/>
    </xf>
    <xf numFmtId="0" fontId="0" fillId="0" borderId="70" xfId="0" applyFill="1" applyBorder="1" applyAlignment="1" applyProtection="1">
      <alignment horizontal="center" vertical="center"/>
      <protection/>
    </xf>
    <xf numFmtId="0" fontId="0" fillId="3" borderId="61"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0" fillId="0" borderId="71" xfId="0" applyBorder="1" applyAlignment="1">
      <alignment horizontal="center" vertical="center"/>
    </xf>
    <xf numFmtId="0" fontId="0" fillId="0" borderId="72" xfId="0" applyBorder="1" applyAlignment="1">
      <alignment horizontal="center" vertical="center"/>
    </xf>
    <xf numFmtId="0" fontId="0" fillId="11" borderId="71" xfId="0" applyFill="1" applyBorder="1" applyAlignment="1">
      <alignment horizontal="center" vertical="center"/>
    </xf>
    <xf numFmtId="0" fontId="0" fillId="3" borderId="18" xfId="0" applyFill="1" applyBorder="1" applyAlignment="1" applyProtection="1">
      <alignment horizontal="center" vertical="center"/>
      <protection/>
    </xf>
    <xf numFmtId="0" fontId="0" fillId="3" borderId="13" xfId="0" applyFill="1" applyBorder="1" applyAlignment="1" applyProtection="1">
      <alignment horizontal="center" vertical="center"/>
      <protection/>
    </xf>
    <xf numFmtId="0" fontId="62" fillId="47" borderId="73" xfId="0" applyFont="1" applyFill="1" applyBorder="1" applyAlignment="1">
      <alignment horizontal="left" vertical="top" wrapText="1"/>
    </xf>
    <xf numFmtId="0" fontId="62" fillId="47" borderId="22" xfId="0" applyFont="1" applyFill="1" applyBorder="1" applyAlignment="1">
      <alignment horizontal="left" vertical="top"/>
    </xf>
    <xf numFmtId="0" fontId="62" fillId="47" borderId="53" xfId="0" applyFont="1" applyFill="1" applyBorder="1" applyAlignment="1">
      <alignment horizontal="left" vertical="top"/>
    </xf>
    <xf numFmtId="0" fontId="62" fillId="47" borderId="60" xfId="0" applyFont="1" applyFill="1" applyBorder="1" applyAlignment="1">
      <alignment horizontal="left" vertical="top"/>
    </xf>
    <xf numFmtId="0" fontId="62" fillId="47" borderId="0" xfId="0" applyFont="1" applyFill="1" applyBorder="1" applyAlignment="1">
      <alignment horizontal="left" vertical="top"/>
    </xf>
    <xf numFmtId="0" fontId="62" fillId="47" borderId="74" xfId="0" applyFont="1" applyFill="1" applyBorder="1" applyAlignment="1">
      <alignment horizontal="left" vertical="top"/>
    </xf>
    <xf numFmtId="0" fontId="62" fillId="47" borderId="75" xfId="0" applyFont="1" applyFill="1" applyBorder="1" applyAlignment="1">
      <alignment horizontal="left" vertical="top"/>
    </xf>
    <xf numFmtId="0" fontId="62" fillId="47" borderId="76" xfId="0" applyFont="1" applyFill="1" applyBorder="1" applyAlignment="1">
      <alignment horizontal="left" vertical="top"/>
    </xf>
    <xf numFmtId="0" fontId="62" fillId="47" borderId="27" xfId="0" applyFont="1" applyFill="1" applyBorder="1" applyAlignment="1">
      <alignment horizontal="left" vertical="top"/>
    </xf>
    <xf numFmtId="0" fontId="0" fillId="0" borderId="0" xfId="0" applyAlignment="1">
      <alignment horizontal="right" vertical="center"/>
    </xf>
    <xf numFmtId="0" fontId="0" fillId="0" borderId="0" xfId="0" applyFont="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dxfs count="15">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kujohokusin@yahoo.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tabColor rgb="FFFF0000"/>
  </sheetPr>
  <dimension ref="A1:F21"/>
  <sheetViews>
    <sheetView zoomScalePageLayoutView="0" workbookViewId="0" topLeftCell="A1">
      <selection activeCell="D14" sqref="D14"/>
    </sheetView>
  </sheetViews>
  <sheetFormatPr defaultColWidth="9.140625" defaultRowHeight="15"/>
  <cols>
    <col min="1" max="1" width="3.8515625" style="81" customWidth="1"/>
    <col min="2" max="3" width="4.421875" style="81" customWidth="1"/>
    <col min="4" max="4" width="107.140625" style="81" bestFit="1" customWidth="1"/>
    <col min="5" max="16384" width="9.00390625" style="81" customWidth="1"/>
  </cols>
  <sheetData>
    <row r="1" ht="18.75">
      <c r="A1" s="156"/>
    </row>
    <row r="2" spans="1:5" ht="18.75">
      <c r="A2" s="156"/>
      <c r="B2" s="198" t="s">
        <v>116</v>
      </c>
      <c r="C2" s="198"/>
      <c r="D2" s="198"/>
      <c r="E2" s="198"/>
    </row>
    <row r="3" spans="1:5" ht="18.75">
      <c r="A3" s="156"/>
      <c r="B3" s="156"/>
      <c r="C3" s="158" t="s">
        <v>119</v>
      </c>
      <c r="D3" s="158"/>
      <c r="E3" s="158"/>
    </row>
    <row r="4" spans="1:6" ht="18.75">
      <c r="A4" s="156"/>
      <c r="B4" s="156"/>
      <c r="C4" s="156"/>
      <c r="D4" s="156" t="s">
        <v>137</v>
      </c>
      <c r="E4" s="156"/>
      <c r="F4" s="156"/>
    </row>
    <row r="5" spans="1:5" ht="18.75">
      <c r="A5" s="156"/>
      <c r="B5" s="156"/>
      <c r="C5" s="156"/>
      <c r="D5" s="81" t="s">
        <v>133</v>
      </c>
      <c r="E5" s="156"/>
    </row>
    <row r="6" spans="1:5" ht="18.75">
      <c r="A6" s="156"/>
      <c r="B6" s="156"/>
      <c r="C6" s="156"/>
      <c r="D6" s="81" t="s">
        <v>130</v>
      </c>
      <c r="E6" s="156"/>
    </row>
    <row r="7" spans="1:5" ht="18.75">
      <c r="A7" s="156"/>
      <c r="B7" s="156"/>
      <c r="C7" s="156"/>
      <c r="D7" s="176" t="s">
        <v>134</v>
      </c>
      <c r="E7" s="156"/>
    </row>
    <row r="8" spans="1:5" ht="18.75">
      <c r="A8" s="156"/>
      <c r="B8" s="156"/>
      <c r="C8" s="156"/>
      <c r="D8" s="156" t="s">
        <v>135</v>
      </c>
      <c r="E8" s="156"/>
    </row>
    <row r="9" spans="1:5" ht="18.75">
      <c r="A9" s="156"/>
      <c r="B9" s="156"/>
      <c r="C9" s="156"/>
      <c r="D9" s="156" t="s">
        <v>131</v>
      </c>
      <c r="E9" s="156"/>
    </row>
    <row r="10" spans="1:5" ht="18.75">
      <c r="A10" s="156"/>
      <c r="B10" s="156"/>
      <c r="C10" s="156"/>
      <c r="D10" s="156" t="s">
        <v>136</v>
      </c>
      <c r="E10" s="156"/>
    </row>
    <row r="11" spans="1:5" ht="18.75">
      <c r="A11" s="156"/>
      <c r="B11" s="156"/>
      <c r="C11" s="156"/>
      <c r="D11" s="156" t="s">
        <v>242</v>
      </c>
      <c r="E11" s="156"/>
    </row>
    <row r="12" spans="1:5" ht="18.75">
      <c r="A12" s="156"/>
      <c r="B12" s="156"/>
      <c r="C12" s="156"/>
      <c r="D12" s="156" t="s">
        <v>117</v>
      </c>
      <c r="E12" s="156"/>
    </row>
    <row r="13" spans="1:5" ht="18.75">
      <c r="A13" s="156"/>
      <c r="B13" s="156"/>
      <c r="C13" s="158" t="s">
        <v>120</v>
      </c>
      <c r="D13" s="158"/>
      <c r="E13" s="158"/>
    </row>
    <row r="14" spans="1:4" ht="18.75">
      <c r="A14" s="156"/>
      <c r="B14" s="156"/>
      <c r="D14" s="172" t="s">
        <v>138</v>
      </c>
    </row>
    <row r="15" spans="1:4" ht="18.75">
      <c r="A15" s="156"/>
      <c r="B15" s="156"/>
      <c r="D15" s="81" t="s">
        <v>129</v>
      </c>
    </row>
    <row r="16" spans="1:5" ht="18.75" customHeight="1">
      <c r="A16" s="156"/>
      <c r="C16" s="199" t="s">
        <v>243</v>
      </c>
      <c r="D16" s="199"/>
      <c r="E16" s="199"/>
    </row>
    <row r="17" spans="1:5" ht="18.75" customHeight="1">
      <c r="A17" s="156"/>
      <c r="B17" s="156"/>
      <c r="C17" s="199"/>
      <c r="D17" s="199"/>
      <c r="E17" s="199"/>
    </row>
    <row r="18" spans="1:5" ht="18.75" customHeight="1">
      <c r="A18" s="156"/>
      <c r="B18" s="156"/>
      <c r="C18" s="199"/>
      <c r="D18" s="199"/>
      <c r="E18" s="199"/>
    </row>
    <row r="19" spans="1:5" ht="18.75" customHeight="1">
      <c r="A19" s="156"/>
      <c r="B19" s="156"/>
      <c r="C19" s="156"/>
      <c r="D19" s="174"/>
      <c r="E19" s="156"/>
    </row>
    <row r="20" spans="1:5" ht="18.75" customHeight="1">
      <c r="A20" s="156"/>
      <c r="B20" s="156"/>
      <c r="C20" s="156"/>
      <c r="D20" s="174"/>
      <c r="E20" s="156"/>
    </row>
    <row r="21" spans="1:5" ht="18.75">
      <c r="A21" s="156"/>
      <c r="B21" s="156"/>
      <c r="C21" s="156"/>
      <c r="D21" s="156"/>
      <c r="E21" s="156"/>
    </row>
  </sheetData>
  <sheetProtection/>
  <mergeCells count="2">
    <mergeCell ref="B2:E2"/>
    <mergeCell ref="C16:E18"/>
  </mergeCells>
  <hyperlinks>
    <hyperlink ref="D14" r:id="rId1" display="rikujohokusin@yahoo.co.jp"/>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codeName="Sheet6">
    <tabColor rgb="FFFFFF00"/>
  </sheetPr>
  <dimension ref="A1:AN117"/>
  <sheetViews>
    <sheetView tabSelected="1" zoomScalePageLayoutView="0" workbookViewId="0" topLeftCell="A1">
      <selection activeCell="K1" sqref="K1"/>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5" width="8.8515625" style="1" customWidth="1"/>
    <col min="16" max="16" width="9.28125" style="173" customWidth="1"/>
    <col min="17" max="17" width="5.7109375" style="1" customWidth="1"/>
    <col min="18" max="18" width="5.7109375" style="173" customWidth="1"/>
    <col min="19" max="19" width="5.7109375" style="1" customWidth="1"/>
    <col min="20" max="20" width="9.00390625" style="159" customWidth="1"/>
    <col min="21" max="25" width="7.421875" style="0" hidden="1" customWidth="1"/>
    <col min="26" max="27" width="16.421875" style="0" hidden="1" customWidth="1"/>
    <col min="28" max="41" width="9.00390625" style="0" hidden="1" customWidth="1"/>
  </cols>
  <sheetData>
    <row r="1" spans="2:23" ht="25.5" customHeight="1" thickBot="1">
      <c r="B1" s="237" t="s">
        <v>140</v>
      </c>
      <c r="C1" s="237"/>
      <c r="D1" s="237"/>
      <c r="E1" s="237"/>
      <c r="F1" s="237"/>
      <c r="G1" s="225" t="s">
        <v>56</v>
      </c>
      <c r="H1" s="225"/>
      <c r="I1" s="225"/>
      <c r="K1" s="31"/>
      <c r="L1" s="31"/>
      <c r="M1" s="31"/>
      <c r="N1" s="31"/>
      <c r="O1" s="31"/>
      <c r="P1" s="31"/>
      <c r="Q1" s="31"/>
      <c r="R1" s="31"/>
      <c r="S1" s="31"/>
      <c r="T1" s="31"/>
      <c r="U1" s="31"/>
      <c r="V1" s="31"/>
      <c r="W1" s="31"/>
    </row>
    <row r="2" spans="11:23" ht="6.75" customHeight="1" thickBot="1" thickTop="1">
      <c r="K2" s="31"/>
      <c r="L2" s="31"/>
      <c r="M2" s="31"/>
      <c r="N2" s="31"/>
      <c r="O2" s="31"/>
      <c r="P2" s="31"/>
      <c r="Q2" s="31"/>
      <c r="R2" s="31"/>
      <c r="S2" s="31"/>
      <c r="T2" s="31"/>
      <c r="U2" s="31"/>
      <c r="V2" s="31"/>
      <c r="W2" s="31"/>
    </row>
    <row r="3" spans="2:23" ht="27" customHeight="1">
      <c r="B3" s="235" t="s">
        <v>72</v>
      </c>
      <c r="C3" s="236"/>
      <c r="D3" s="238" t="s">
        <v>22</v>
      </c>
      <c r="E3" s="239"/>
      <c r="F3" s="240" t="s">
        <v>0</v>
      </c>
      <c r="G3" s="236"/>
      <c r="H3" s="239" t="s">
        <v>21</v>
      </c>
      <c r="I3" s="241"/>
      <c r="K3" s="249" t="s">
        <v>128</v>
      </c>
      <c r="L3" s="250"/>
      <c r="M3" s="250"/>
      <c r="N3" s="250"/>
      <c r="O3" s="251"/>
      <c r="P3" s="38"/>
      <c r="Q3" s="38"/>
      <c r="R3" s="38"/>
      <c r="S3" s="38"/>
      <c r="T3" s="38"/>
      <c r="U3" s="39"/>
      <c r="V3" s="38"/>
      <c r="W3" s="38"/>
    </row>
    <row r="4" spans="2:23" ht="27" customHeight="1">
      <c r="B4" s="218" t="s">
        <v>25</v>
      </c>
      <c r="C4" s="219"/>
      <c r="D4" s="220"/>
      <c r="E4" s="221"/>
      <c r="F4" s="222">
        <f>IF(D4="","",VLOOKUP(D4,$AL$13:$AN$45,2,FALSE))</f>
      </c>
      <c r="G4" s="223"/>
      <c r="H4" s="222">
        <f>IF(D4="","",VLOOKUP(D4,$AL$13:$AN$45,3,FALSE))</f>
      </c>
      <c r="I4" s="224"/>
      <c r="K4" s="252"/>
      <c r="L4" s="253"/>
      <c r="M4" s="253"/>
      <c r="N4" s="253"/>
      <c r="O4" s="254"/>
      <c r="P4" s="31"/>
      <c r="Q4" s="31"/>
      <c r="R4" s="31"/>
      <c r="S4" s="31"/>
      <c r="T4" s="31"/>
      <c r="U4" s="31"/>
      <c r="V4" s="31"/>
      <c r="W4" s="38"/>
    </row>
    <row r="5" spans="2:23" ht="27" customHeight="1">
      <c r="B5" s="215" t="s">
        <v>1</v>
      </c>
      <c r="C5" s="25" t="s">
        <v>2</v>
      </c>
      <c r="D5" s="216"/>
      <c r="E5" s="217"/>
      <c r="F5" s="2" t="s">
        <v>3</v>
      </c>
      <c r="G5" s="230"/>
      <c r="H5" s="231"/>
      <c r="I5" s="232"/>
      <c r="K5" s="252"/>
      <c r="L5" s="253"/>
      <c r="M5" s="253"/>
      <c r="N5" s="253"/>
      <c r="O5" s="254"/>
      <c r="P5" s="31"/>
      <c r="Q5" s="31"/>
      <c r="R5" s="31"/>
      <c r="S5" s="31"/>
      <c r="T5" s="31"/>
      <c r="U5" s="31"/>
      <c r="V5" s="31"/>
      <c r="W5" s="38"/>
    </row>
    <row r="6" spans="2:23" ht="27" customHeight="1" thickBot="1">
      <c r="B6" s="202"/>
      <c r="C6" s="26" t="s">
        <v>4</v>
      </c>
      <c r="D6" s="233"/>
      <c r="E6" s="233"/>
      <c r="F6" s="233"/>
      <c r="G6" s="233"/>
      <c r="H6" s="233"/>
      <c r="I6" s="234"/>
      <c r="K6" s="255"/>
      <c r="L6" s="256"/>
      <c r="M6" s="256"/>
      <c r="N6" s="256"/>
      <c r="O6" s="257"/>
      <c r="P6" s="31"/>
      <c r="Q6" s="31"/>
      <c r="R6" s="31"/>
      <c r="S6" s="31"/>
      <c r="T6" s="31"/>
      <c r="U6" s="31"/>
      <c r="V6" s="31"/>
      <c r="W6" s="38"/>
    </row>
    <row r="7" spans="2:23" ht="27" customHeight="1" hidden="1" thickBot="1">
      <c r="B7" s="5" t="s">
        <v>46</v>
      </c>
      <c r="C7" s="6"/>
      <c r="D7" s="7"/>
      <c r="E7" s="7"/>
      <c r="F7" s="6"/>
      <c r="G7" s="5"/>
      <c r="H7" s="6"/>
      <c r="K7" s="9"/>
      <c r="L7" s="10"/>
      <c r="M7" s="10"/>
      <c r="O7" s="39"/>
      <c r="P7" s="39"/>
      <c r="Q7" s="39"/>
      <c r="R7" s="39"/>
      <c r="S7" s="39"/>
      <c r="T7" s="39"/>
      <c r="U7" s="39"/>
      <c r="V7" s="39"/>
      <c r="W7" s="40"/>
    </row>
    <row r="8" spans="2:28" ht="27" customHeight="1" hidden="1">
      <c r="B8" s="205" t="s">
        <v>51</v>
      </c>
      <c r="C8" s="206"/>
      <c r="D8" s="8"/>
      <c r="E8" s="4" t="s">
        <v>13</v>
      </c>
      <c r="G8" s="34" t="s">
        <v>52</v>
      </c>
      <c r="H8" s="35" t="s">
        <v>53</v>
      </c>
      <c r="I8" s="36" t="s">
        <v>54</v>
      </c>
      <c r="K8" s="9"/>
      <c r="L8" s="37"/>
      <c r="M8" s="10"/>
      <c r="O8" s="39"/>
      <c r="P8" s="39"/>
      <c r="Q8" s="39"/>
      <c r="R8" s="39"/>
      <c r="S8" s="66"/>
      <c r="T8" s="66"/>
      <c r="U8" s="66"/>
      <c r="V8" s="66"/>
      <c r="W8" s="67"/>
      <c r="X8" s="67"/>
      <c r="Y8" s="67"/>
      <c r="Z8" s="67"/>
      <c r="AA8" s="67"/>
      <c r="AB8" s="67"/>
    </row>
    <row r="9" spans="2:28" ht="27" customHeight="1" hidden="1" thickBot="1">
      <c r="B9" s="147"/>
      <c r="C9" s="148"/>
      <c r="D9" s="8"/>
      <c r="E9" s="149"/>
      <c r="G9" s="150"/>
      <c r="H9" s="151"/>
      <c r="I9" s="152"/>
      <c r="K9" s="32"/>
      <c r="L9" s="42"/>
      <c r="M9" s="10"/>
      <c r="O9" s="39"/>
      <c r="P9" s="39"/>
      <c r="Q9" s="39"/>
      <c r="R9" s="39"/>
      <c r="S9" s="66"/>
      <c r="T9" s="66"/>
      <c r="U9" s="68"/>
      <c r="V9" s="68"/>
      <c r="W9" s="68"/>
      <c r="X9" s="67"/>
      <c r="Y9" s="67"/>
      <c r="Z9" s="67"/>
      <c r="AA9" s="67"/>
      <c r="AB9" s="67"/>
    </row>
    <row r="10" spans="2:28" ht="6.75" customHeight="1" thickBot="1">
      <c r="B10" s="5"/>
      <c r="G10" s="5"/>
      <c r="S10" s="66"/>
      <c r="T10" s="66"/>
      <c r="U10" s="68"/>
      <c r="V10" s="68"/>
      <c r="W10" s="68"/>
      <c r="X10" s="67"/>
      <c r="Y10" s="67"/>
      <c r="Z10" s="67"/>
      <c r="AA10" s="67"/>
      <c r="AB10" s="67"/>
    </row>
    <row r="11" spans="2:28" ht="26.25" customHeight="1" thickBot="1">
      <c r="B11" s="211" t="s">
        <v>5</v>
      </c>
      <c r="C11" s="212" t="s">
        <v>6</v>
      </c>
      <c r="D11" s="214" t="s">
        <v>65</v>
      </c>
      <c r="E11" s="3" t="s">
        <v>2</v>
      </c>
      <c r="F11" s="244" t="s">
        <v>7</v>
      </c>
      <c r="G11" s="214" t="s">
        <v>49</v>
      </c>
      <c r="H11" s="214"/>
      <c r="I11" s="226"/>
      <c r="K11" s="32" t="s">
        <v>8</v>
      </c>
      <c r="Q11" s="10"/>
      <c r="R11" s="10"/>
      <c r="S11" s="178"/>
      <c r="T11" s="178"/>
      <c r="U11" s="69"/>
      <c r="V11" s="69"/>
      <c r="W11" s="68"/>
      <c r="X11" s="67"/>
      <c r="Y11" s="67"/>
      <c r="Z11" s="67"/>
      <c r="AA11" s="67"/>
      <c r="AB11" s="67"/>
    </row>
    <row r="12" spans="2:40" ht="26.25" customHeight="1" thickBot="1">
      <c r="B12" s="202"/>
      <c r="C12" s="213"/>
      <c r="D12" s="213"/>
      <c r="E12" s="15" t="s">
        <v>9</v>
      </c>
      <c r="F12" s="245"/>
      <c r="G12" s="227" t="s">
        <v>50</v>
      </c>
      <c r="H12" s="228"/>
      <c r="I12" s="229"/>
      <c r="K12" s="83" t="s">
        <v>10</v>
      </c>
      <c r="L12" s="86" t="s">
        <v>19</v>
      </c>
      <c r="M12" s="87" t="s">
        <v>20</v>
      </c>
      <c r="N12" s="169" t="s">
        <v>121</v>
      </c>
      <c r="O12" s="170" t="s">
        <v>122</v>
      </c>
      <c r="P12" s="166" t="s">
        <v>125</v>
      </c>
      <c r="Q12" s="179"/>
      <c r="R12" s="10"/>
      <c r="S12" s="179"/>
      <c r="T12" s="10"/>
      <c r="U12" s="68"/>
      <c r="V12" s="70">
        <v>1</v>
      </c>
      <c r="W12" s="68"/>
      <c r="X12" s="67" t="s">
        <v>23</v>
      </c>
      <c r="Y12" s="67"/>
      <c r="Z12" s="67" t="s">
        <v>101</v>
      </c>
      <c r="AA12" s="67" t="s">
        <v>102</v>
      </c>
      <c r="AB12" s="67"/>
      <c r="AC12" s="160"/>
      <c r="AD12" s="160"/>
      <c r="AE12" s="160"/>
      <c r="AF12" s="160"/>
      <c r="AG12" s="160"/>
      <c r="AH12" s="160"/>
      <c r="AI12" s="160"/>
      <c r="AJ12" s="160"/>
      <c r="AL12" s="192" t="s">
        <v>144</v>
      </c>
      <c r="AM12" s="193" t="s">
        <v>145</v>
      </c>
      <c r="AN12" s="193" t="s">
        <v>145</v>
      </c>
    </row>
    <row r="13" spans="2:40" ht="26.25" customHeight="1">
      <c r="B13" s="207" t="s">
        <v>11</v>
      </c>
      <c r="C13" s="209" t="s">
        <v>20</v>
      </c>
      <c r="D13" s="209">
        <v>1234</v>
      </c>
      <c r="E13" s="73" t="s">
        <v>67</v>
      </c>
      <c r="F13" s="246">
        <v>2</v>
      </c>
      <c r="G13" s="74" t="s">
        <v>66</v>
      </c>
      <c r="H13" s="75" t="s">
        <v>43</v>
      </c>
      <c r="I13" s="76"/>
      <c r="K13" s="84" t="s">
        <v>34</v>
      </c>
      <c r="L13" s="88" t="s">
        <v>76</v>
      </c>
      <c r="M13" s="88" t="s">
        <v>76</v>
      </c>
      <c r="N13" s="163">
        <f aca="true" t="shared" si="0" ref="N13:N34">COUNTIF($AD$15:$AF$114,"男子"&amp;K13)-N42</f>
        <v>0</v>
      </c>
      <c r="O13" s="163">
        <f aca="true" t="shared" si="1" ref="O13:O34">COUNTIF($AD$15:$AF$114,"女子"&amp;K13)-O42</f>
        <v>0</v>
      </c>
      <c r="P13" s="167">
        <f aca="true" t="shared" si="2" ref="P13:P39">IF(OR(N13&gt;3,O13&gt;3),"要確認","")</f>
      </c>
      <c r="Q13" s="10"/>
      <c r="R13" s="10"/>
      <c r="S13" s="10"/>
      <c r="T13" s="10"/>
      <c r="U13" s="68"/>
      <c r="V13" s="70">
        <v>2</v>
      </c>
      <c r="W13" s="68"/>
      <c r="X13" s="67" t="s">
        <v>24</v>
      </c>
      <c r="Y13" s="67"/>
      <c r="Z13" s="67" t="s">
        <v>103</v>
      </c>
      <c r="AA13" s="67" t="s">
        <v>103</v>
      </c>
      <c r="AB13" s="67"/>
      <c r="AC13" s="161"/>
      <c r="AD13" s="160"/>
      <c r="AE13" s="160"/>
      <c r="AF13" s="160"/>
      <c r="AG13" s="160"/>
      <c r="AH13" s="160"/>
      <c r="AI13" s="160"/>
      <c r="AJ13" s="160"/>
      <c r="AL13" s="194"/>
      <c r="AM13" s="195"/>
      <c r="AN13" s="196"/>
    </row>
    <row r="14" spans="2:40" ht="26.25" customHeight="1">
      <c r="B14" s="208"/>
      <c r="C14" s="210"/>
      <c r="D14" s="210"/>
      <c r="E14" s="77" t="s">
        <v>68</v>
      </c>
      <c r="F14" s="209"/>
      <c r="G14" s="78">
        <v>10129</v>
      </c>
      <c r="H14" s="79">
        <v>471</v>
      </c>
      <c r="I14" s="80"/>
      <c r="K14" s="84" t="s">
        <v>35</v>
      </c>
      <c r="L14" s="88" t="s">
        <v>76</v>
      </c>
      <c r="M14" s="88" t="s">
        <v>76</v>
      </c>
      <c r="N14" s="163">
        <f t="shared" si="0"/>
        <v>0</v>
      </c>
      <c r="O14" s="163">
        <f t="shared" si="1"/>
        <v>0</v>
      </c>
      <c r="P14" s="167">
        <f t="shared" si="2"/>
      </c>
      <c r="Q14" s="180"/>
      <c r="R14" s="180"/>
      <c r="S14" s="180"/>
      <c r="T14" s="180"/>
      <c r="U14" s="68"/>
      <c r="V14" s="70">
        <v>3</v>
      </c>
      <c r="W14" s="68"/>
      <c r="X14" s="67" t="s">
        <v>25</v>
      </c>
      <c r="Y14" s="67"/>
      <c r="Z14" s="67" t="s">
        <v>104</v>
      </c>
      <c r="AA14" s="67" t="s">
        <v>104</v>
      </c>
      <c r="AB14" s="67"/>
      <c r="AC14" s="160" t="s">
        <v>126</v>
      </c>
      <c r="AD14" s="160"/>
      <c r="AE14" s="160"/>
      <c r="AF14" s="160"/>
      <c r="AG14" s="160"/>
      <c r="AH14" s="160" t="s">
        <v>127</v>
      </c>
      <c r="AI14" s="160"/>
      <c r="AJ14" s="160"/>
      <c r="AL14" s="195" t="s">
        <v>239</v>
      </c>
      <c r="AM14" s="195" t="s">
        <v>240</v>
      </c>
      <c r="AN14" s="196" t="s">
        <v>241</v>
      </c>
    </row>
    <row r="15" spans="1:40" ht="27" customHeight="1">
      <c r="A15" s="41">
        <f>COUNTA(E15,E17,E19,E21,E23,E25,E27,E29,E31,E33)</f>
        <v>10</v>
      </c>
      <c r="B15" s="200">
        <v>1</v>
      </c>
      <c r="C15" s="201"/>
      <c r="D15" s="201"/>
      <c r="E15" s="118">
        <f>IF($D15="","",IF($C15="","",IF($C15="男子",VLOOKUP($D15,'選手データ'!$B$2:$H$61,2,FALSE),VLOOKUP($D15,'選手データ'!$J$2:$P$61,2,FALSE))))</f>
      </c>
      <c r="F15" s="242">
        <f>IF($D15="","",IF($C15="","",IF($C15="男子",VLOOKUP($D15,'選手データ'!$B$2:$H$61,7,FALSE),VLOOKUP($D15,'選手データ'!$J$2:$P$61,7,FALSE))))</f>
      </c>
      <c r="G15" s="171"/>
      <c r="H15" s="142"/>
      <c r="I15" s="140"/>
      <c r="K15" s="84" t="s">
        <v>36</v>
      </c>
      <c r="L15" s="88" t="s">
        <v>76</v>
      </c>
      <c r="M15" s="88" t="s">
        <v>76</v>
      </c>
      <c r="N15" s="163">
        <f t="shared" si="0"/>
        <v>0</v>
      </c>
      <c r="O15" s="163">
        <f t="shared" si="1"/>
        <v>0</v>
      </c>
      <c r="P15" s="167">
        <f t="shared" si="2"/>
      </c>
      <c r="U15" s="68"/>
      <c r="V15" s="70">
        <v>4</v>
      </c>
      <c r="W15" s="68"/>
      <c r="X15" s="67" t="s">
        <v>26</v>
      </c>
      <c r="Y15" s="67"/>
      <c r="Z15" s="67" t="s">
        <v>66</v>
      </c>
      <c r="AA15" s="67" t="s">
        <v>66</v>
      </c>
      <c r="AB15" s="67"/>
      <c r="AC15" s="204">
        <v>1</v>
      </c>
      <c r="AD15" s="160">
        <f>IF(G15="","",C15&amp;G15)</f>
      </c>
      <c r="AE15" s="162">
        <f>IF(H15="","",C15&amp;H15)</f>
      </c>
      <c r="AF15" s="162">
        <f>IF(I15="","",C15&amp;I15)</f>
      </c>
      <c r="AG15" s="160"/>
      <c r="AH15" s="160"/>
      <c r="AI15" s="160"/>
      <c r="AJ15" s="160"/>
      <c r="AL15" s="25" t="s">
        <v>146</v>
      </c>
      <c r="AM15" s="25" t="s">
        <v>147</v>
      </c>
      <c r="AN15" s="196" t="s">
        <v>148</v>
      </c>
    </row>
    <row r="16" spans="1:40" ht="27" customHeight="1">
      <c r="A16" s="72">
        <f>COUNTA(G15:I15,G17:I17,G19:I19,G21:I21,G23:I23,G25:I25,G27:I27,G29:I29,G31:I31,G33:I33)</f>
        <v>0</v>
      </c>
      <c r="B16" s="200"/>
      <c r="C16" s="201"/>
      <c r="D16" s="201"/>
      <c r="E16" s="118">
        <f>IF($D15="","",IF($C15="","",IF($C15="男子",VLOOKUP($D15,'選手データ'!$B$2:$H$61,3,FALSE),VLOOKUP($D15,'選手データ'!$J$2:$P$61,3,FALSE))))</f>
      </c>
      <c r="F16" s="243">
        <f>IF($D16="","",IF($C16="","",IF($C16="男子",VLOOKUP($D16,'選手データ'!$B$2:$H$61,2,FALSE),VLOOKUP($D16,'選手データ'!$J$2:$P$61,2,FALSE))))</f>
      </c>
      <c r="G16" s="117"/>
      <c r="H16" s="117"/>
      <c r="I16" s="140"/>
      <c r="K16" s="84" t="s">
        <v>37</v>
      </c>
      <c r="L16" s="88" t="s">
        <v>76</v>
      </c>
      <c r="M16" s="88" t="s">
        <v>76</v>
      </c>
      <c r="N16" s="163">
        <f t="shared" si="0"/>
        <v>0</v>
      </c>
      <c r="O16" s="163">
        <f t="shared" si="1"/>
        <v>0</v>
      </c>
      <c r="P16" s="167">
        <f t="shared" si="2"/>
      </c>
      <c r="U16" s="68"/>
      <c r="V16" s="70">
        <v>5</v>
      </c>
      <c r="W16" s="68"/>
      <c r="X16" s="67" t="s">
        <v>55</v>
      </c>
      <c r="Y16" s="67"/>
      <c r="Z16" s="67" t="s">
        <v>105</v>
      </c>
      <c r="AA16" s="67" t="s">
        <v>105</v>
      </c>
      <c r="AB16" s="67"/>
      <c r="AC16" s="204"/>
      <c r="AD16" s="160">
        <f>IF(G16="","",G16)</f>
      </c>
      <c r="AE16" s="162">
        <f>IF(H16="","",H16)</f>
      </c>
      <c r="AF16" s="162">
        <f>IF(I16="","",I16)</f>
      </c>
      <c r="AG16" s="160"/>
      <c r="AH16" s="160">
        <f>IF(AD16=9999,AD15,"")</f>
      </c>
      <c r="AI16" s="162">
        <f>IF(AE16=9999,AE15,"")</f>
      </c>
      <c r="AJ16" s="162">
        <f>IF(AF16=9999,AF15,"")</f>
      </c>
      <c r="AL16" s="25" t="s">
        <v>149</v>
      </c>
      <c r="AM16" s="25" t="s">
        <v>150</v>
      </c>
      <c r="AN16" s="196" t="s">
        <v>151</v>
      </c>
    </row>
    <row r="17" spans="2:40" ht="27" customHeight="1">
      <c r="B17" s="200">
        <v>2</v>
      </c>
      <c r="C17" s="201"/>
      <c r="D17" s="201"/>
      <c r="E17" s="118">
        <f>IF($D17="","",IF($C17="","",IF($C17="男子",VLOOKUP($D17,'選手データ'!$B$2:$H$61,2,FALSE),VLOOKUP($D17,'選手データ'!$J$2:$P$61,2,FALSE))))</f>
      </c>
      <c r="F17" s="242">
        <f>IF($D17="","",IF($C17="","",IF($C17="男子",VLOOKUP($D17,'選手データ'!$B$2:$H$61,7,FALSE),VLOOKUP($D17,'選手データ'!$J$2:$P$61,7,FALSE))))</f>
      </c>
      <c r="G17" s="142"/>
      <c r="H17" s="142"/>
      <c r="I17" s="140"/>
      <c r="K17" s="84" t="s">
        <v>38</v>
      </c>
      <c r="L17" s="88" t="s">
        <v>76</v>
      </c>
      <c r="M17" s="88" t="s">
        <v>76</v>
      </c>
      <c r="N17" s="163">
        <f t="shared" si="0"/>
        <v>0</v>
      </c>
      <c r="O17" s="163">
        <f t="shared" si="1"/>
        <v>0</v>
      </c>
      <c r="P17" s="167">
        <f t="shared" si="2"/>
      </c>
      <c r="U17" s="68"/>
      <c r="V17" s="70">
        <v>6</v>
      </c>
      <c r="W17" s="68"/>
      <c r="X17" s="67"/>
      <c r="Y17" s="67"/>
      <c r="Z17" s="67" t="s">
        <v>106</v>
      </c>
      <c r="AA17" s="67" t="s">
        <v>106</v>
      </c>
      <c r="AB17" s="67"/>
      <c r="AC17" s="204">
        <v>2</v>
      </c>
      <c r="AD17" s="160">
        <f>IF(G17="","",C17&amp;G17)</f>
      </c>
      <c r="AE17" s="160">
        <f>IF(H17="","",C17&amp;H17)</f>
      </c>
      <c r="AF17" s="160">
        <f>IF(I17="","",C17&amp;I17)</f>
      </c>
      <c r="AG17" s="160"/>
      <c r="AH17" s="162">
        <f aca="true" t="shared" si="3" ref="AH17:AH80">IF(AD17=9999,AD16,"")</f>
      </c>
      <c r="AI17" s="162">
        <f aca="true" t="shared" si="4" ref="AI17:AI80">IF(AE17=9999,AE16,"")</f>
      </c>
      <c r="AJ17" s="162">
        <f aca="true" t="shared" si="5" ref="AJ17:AJ80">IF(AF17=9999,AF16,"")</f>
      </c>
      <c r="AL17" s="25" t="s">
        <v>152</v>
      </c>
      <c r="AM17" s="25" t="s">
        <v>153</v>
      </c>
      <c r="AN17" s="196" t="s">
        <v>154</v>
      </c>
    </row>
    <row r="18" spans="2:40" ht="27" customHeight="1">
      <c r="B18" s="200"/>
      <c r="C18" s="201"/>
      <c r="D18" s="201"/>
      <c r="E18" s="118">
        <f>IF($D17="","",IF($C17="","",IF($C17="男子",VLOOKUP($D17,'選手データ'!$B$2:$H$61,3,FALSE),VLOOKUP($D17,'選手データ'!$J$2:$P$61,3,FALSE))))</f>
      </c>
      <c r="F18" s="243">
        <f>IF($D18="","",IF($C18="","",IF($C18="男子",VLOOKUP($D18,'選手データ'!$B$2:$H$61,2,FALSE),VLOOKUP($D18,'選手データ'!$J$2:$P$61,2,FALSE))))</f>
      </c>
      <c r="G18" s="142"/>
      <c r="H18" s="142"/>
      <c r="I18" s="140"/>
      <c r="K18" s="84" t="s">
        <v>39</v>
      </c>
      <c r="L18" s="29" t="s">
        <v>45</v>
      </c>
      <c r="M18" s="88" t="s">
        <v>76</v>
      </c>
      <c r="N18" s="163">
        <f t="shared" si="0"/>
        <v>0</v>
      </c>
      <c r="O18" s="163">
        <f t="shared" si="1"/>
        <v>0</v>
      </c>
      <c r="P18" s="167">
        <f t="shared" si="2"/>
      </c>
      <c r="U18" s="68"/>
      <c r="V18" s="70" t="s">
        <v>74</v>
      </c>
      <c r="W18" s="68"/>
      <c r="X18" s="67"/>
      <c r="Y18" s="67"/>
      <c r="Z18" s="67" t="s">
        <v>107</v>
      </c>
      <c r="AA18" s="67" t="s">
        <v>112</v>
      </c>
      <c r="AB18" s="67"/>
      <c r="AC18" s="204"/>
      <c r="AD18" s="160">
        <f>IF(G18="","",G18)</f>
      </c>
      <c r="AE18" s="160">
        <f>IF(H18="","",H18)</f>
      </c>
      <c r="AF18" s="160">
        <f>IF(I18="","",I18)</f>
      </c>
      <c r="AG18" s="160"/>
      <c r="AH18" s="162">
        <f t="shared" si="3"/>
      </c>
      <c r="AI18" s="162">
        <f t="shared" si="4"/>
      </c>
      <c r="AJ18" s="162">
        <f t="shared" si="5"/>
      </c>
      <c r="AL18" s="25" t="s">
        <v>155</v>
      </c>
      <c r="AM18" s="25" t="s">
        <v>156</v>
      </c>
      <c r="AN18" s="196" t="s">
        <v>157</v>
      </c>
    </row>
    <row r="19" spans="2:40" ht="27" customHeight="1">
      <c r="B19" s="200">
        <v>3</v>
      </c>
      <c r="C19" s="201"/>
      <c r="D19" s="201"/>
      <c r="E19" s="118">
        <f>IF($D19="","",IF($C19="","",IF($C19="男子",VLOOKUP($D19,'選手データ'!$B$2:$H$61,2,FALSE),VLOOKUP($D19,'選手データ'!$J$2:$P$61,2,FALSE))))</f>
      </c>
      <c r="F19" s="242">
        <f>IF($D19="","",IF($C19="","",IF($C19="男子",VLOOKUP($D19,'選手データ'!$B$2:$H$61,7,FALSE),VLOOKUP($D19,'選手データ'!$J$2:$P$61,7,FALSE))))</f>
      </c>
      <c r="G19" s="142"/>
      <c r="H19" s="142"/>
      <c r="I19" s="140"/>
      <c r="K19" s="84" t="s">
        <v>40</v>
      </c>
      <c r="L19" s="88" t="s">
        <v>76</v>
      </c>
      <c r="M19" s="29" t="s">
        <v>45</v>
      </c>
      <c r="N19" s="163">
        <f t="shared" si="0"/>
        <v>0</v>
      </c>
      <c r="O19" s="163">
        <f t="shared" si="1"/>
        <v>0</v>
      </c>
      <c r="P19" s="167">
        <f t="shared" si="2"/>
      </c>
      <c r="U19" s="68"/>
      <c r="V19" s="70" t="s">
        <v>75</v>
      </c>
      <c r="W19" s="68"/>
      <c r="X19" s="67"/>
      <c r="Y19" s="67"/>
      <c r="Z19" s="67" t="s">
        <v>108</v>
      </c>
      <c r="AA19" s="67" t="s">
        <v>113</v>
      </c>
      <c r="AB19" s="67"/>
      <c r="AC19" s="204">
        <v>3</v>
      </c>
      <c r="AD19" s="160">
        <f>IF(G19="","",C19&amp;G19)</f>
      </c>
      <c r="AE19" s="160">
        <f>IF(H19="","",C19&amp;H19)</f>
      </c>
      <c r="AF19" s="160">
        <f>IF(I19="","",C19&amp;I19)</f>
      </c>
      <c r="AG19" s="160"/>
      <c r="AH19" s="162">
        <f t="shared" si="3"/>
      </c>
      <c r="AI19" s="162">
        <f t="shared" si="4"/>
      </c>
      <c r="AJ19" s="162">
        <f t="shared" si="5"/>
      </c>
      <c r="AL19" s="25" t="s">
        <v>158</v>
      </c>
      <c r="AM19" s="25" t="s">
        <v>159</v>
      </c>
      <c r="AN19" s="196" t="s">
        <v>160</v>
      </c>
    </row>
    <row r="20" spans="2:40" ht="27" customHeight="1">
      <c r="B20" s="200"/>
      <c r="C20" s="201"/>
      <c r="D20" s="201"/>
      <c r="E20" s="118">
        <f>IF($D19="","",IF($C19="","",IF($C19="男子",VLOOKUP($D19,'選手データ'!$B$2:$H$61,3,FALSE),VLOOKUP($D19,'選手データ'!$J$2:$P$61,3,FALSE))))</f>
      </c>
      <c r="F20" s="243">
        <f>IF($D20="","",IF($C20="","",IF($C20="男子",VLOOKUP($D20,'選手データ'!$B$2:$H$61,2,FALSE),VLOOKUP($D20,'選手データ'!$J$2:$P$61,2,FALSE))))</f>
      </c>
      <c r="G20" s="142"/>
      <c r="H20" s="142"/>
      <c r="I20" s="140"/>
      <c r="K20" s="84" t="s">
        <v>100</v>
      </c>
      <c r="L20" s="29" t="s">
        <v>45</v>
      </c>
      <c r="M20" s="88" t="s">
        <v>76</v>
      </c>
      <c r="N20" s="163">
        <f t="shared" si="0"/>
        <v>0</v>
      </c>
      <c r="O20" s="163">
        <f t="shared" si="1"/>
        <v>0</v>
      </c>
      <c r="P20" s="167">
        <f t="shared" si="2"/>
      </c>
      <c r="U20" s="68"/>
      <c r="V20" s="70"/>
      <c r="W20" s="68"/>
      <c r="X20" s="67"/>
      <c r="Y20" s="67"/>
      <c r="Z20" s="67" t="s">
        <v>109</v>
      </c>
      <c r="AA20" s="67" t="s">
        <v>114</v>
      </c>
      <c r="AB20" s="67"/>
      <c r="AC20" s="204"/>
      <c r="AD20" s="160">
        <f>IF(G20="","",G20)</f>
      </c>
      <c r="AE20" s="160">
        <f>IF(H20="","",H20)</f>
      </c>
      <c r="AF20" s="160">
        <f>IF(I20="","",I20)</f>
      </c>
      <c r="AG20" s="160"/>
      <c r="AH20" s="162">
        <f t="shared" si="3"/>
      </c>
      <c r="AI20" s="162">
        <f t="shared" si="4"/>
      </c>
      <c r="AJ20" s="162">
        <f t="shared" si="5"/>
      </c>
      <c r="AL20" s="25" t="s">
        <v>161</v>
      </c>
      <c r="AM20" s="25" t="s">
        <v>162</v>
      </c>
      <c r="AN20" s="196" t="s">
        <v>163</v>
      </c>
    </row>
    <row r="21" spans="2:40" ht="27" customHeight="1">
      <c r="B21" s="200">
        <v>4</v>
      </c>
      <c r="C21" s="201"/>
      <c r="D21" s="201"/>
      <c r="E21" s="118">
        <f>IF($D21="","",IF($C21="","",IF($C21="男子",VLOOKUP($D21,'選手データ'!$B$2:$H$61,2,FALSE),VLOOKUP($D21,'選手データ'!$J$2:$P$61,2,FALSE))))</f>
      </c>
      <c r="F21" s="242">
        <f>IF($D21="","",IF($C21="","",IF($C21="男子",VLOOKUP($D21,'選手データ'!$B$2:$H$61,7,FALSE),VLOOKUP($D21,'選手データ'!$J$2:$P$61,7,FALSE))))</f>
      </c>
      <c r="G21" s="142"/>
      <c r="H21" s="142"/>
      <c r="I21" s="140"/>
      <c r="K21" s="84" t="s">
        <v>89</v>
      </c>
      <c r="L21" s="88" t="s">
        <v>76</v>
      </c>
      <c r="M21" s="29" t="s">
        <v>45</v>
      </c>
      <c r="N21" s="163">
        <f t="shared" si="0"/>
        <v>0</v>
      </c>
      <c r="O21" s="163">
        <f t="shared" si="1"/>
        <v>0</v>
      </c>
      <c r="P21" s="167">
        <f t="shared" si="2"/>
      </c>
      <c r="U21" s="68"/>
      <c r="V21" s="68"/>
      <c r="W21" s="68"/>
      <c r="X21" s="67"/>
      <c r="Y21" s="67"/>
      <c r="Z21" t="s">
        <v>110</v>
      </c>
      <c r="AA21" s="67" t="s">
        <v>118</v>
      </c>
      <c r="AB21" s="67"/>
      <c r="AC21" s="204">
        <v>4</v>
      </c>
      <c r="AD21" s="160">
        <f>IF(G21="","",C21&amp;G21)</f>
      </c>
      <c r="AE21" s="160">
        <f>IF(H21="","",C21&amp;H21)</f>
      </c>
      <c r="AF21" s="160">
        <f>IF(I21="","",C21&amp;I21)</f>
      </c>
      <c r="AG21" s="160"/>
      <c r="AH21" s="162">
        <f t="shared" si="3"/>
      </c>
      <c r="AI21" s="162">
        <f t="shared" si="4"/>
      </c>
      <c r="AJ21" s="162">
        <f t="shared" si="5"/>
      </c>
      <c r="AL21" s="25" t="s">
        <v>164</v>
      </c>
      <c r="AM21" s="25" t="s">
        <v>165</v>
      </c>
      <c r="AN21" s="196" t="s">
        <v>166</v>
      </c>
    </row>
    <row r="22" spans="2:40" ht="27" customHeight="1">
      <c r="B22" s="200"/>
      <c r="C22" s="201"/>
      <c r="D22" s="201"/>
      <c r="E22" s="118">
        <f>IF($D21="","",IF($C21="","",IF($C21="男子",VLOOKUP($D21,'選手データ'!$B$2:$H$61,3,FALSE),VLOOKUP($D21,'選手データ'!$J$2:$P$61,3,FALSE))))</f>
      </c>
      <c r="F22" s="243">
        <f>IF($D22="","",IF($C22="","",IF($C22="男子",VLOOKUP($D22,'選手データ'!$B$2:$H$61,2,FALSE),VLOOKUP($D22,'選手データ'!$J$2:$P$61,2,FALSE))))</f>
      </c>
      <c r="G22" s="142"/>
      <c r="H22" s="142"/>
      <c r="I22" s="140"/>
      <c r="K22" s="84" t="s">
        <v>79</v>
      </c>
      <c r="L22" s="29" t="s">
        <v>45</v>
      </c>
      <c r="M22" s="88" t="s">
        <v>76</v>
      </c>
      <c r="N22" s="163">
        <f t="shared" si="0"/>
        <v>0</v>
      </c>
      <c r="O22" s="163">
        <f t="shared" si="1"/>
        <v>0</v>
      </c>
      <c r="P22" s="167">
        <f t="shared" si="2"/>
      </c>
      <c r="U22" s="68"/>
      <c r="V22" s="71"/>
      <c r="W22" s="68"/>
      <c r="X22" s="67"/>
      <c r="Y22" s="67"/>
      <c r="Z22" t="s">
        <v>111</v>
      </c>
      <c r="AA22" t="s">
        <v>12</v>
      </c>
      <c r="AB22" s="67"/>
      <c r="AC22" s="204"/>
      <c r="AD22" s="160">
        <f>IF(G22="","",G22)</f>
      </c>
      <c r="AE22" s="160">
        <f>IF(H22="","",H22)</f>
      </c>
      <c r="AF22" s="160">
        <f>IF(I22="","",I22)</f>
      </c>
      <c r="AG22" s="160"/>
      <c r="AH22" s="162">
        <f t="shared" si="3"/>
      </c>
      <c r="AI22" s="162">
        <f t="shared" si="4"/>
      </c>
      <c r="AJ22" s="162">
        <f t="shared" si="5"/>
      </c>
      <c r="AL22" s="25" t="s">
        <v>167</v>
      </c>
      <c r="AM22" s="25" t="s">
        <v>168</v>
      </c>
      <c r="AN22" s="196" t="s">
        <v>169</v>
      </c>
    </row>
    <row r="23" spans="2:40" ht="27" customHeight="1">
      <c r="B23" s="200">
        <v>5</v>
      </c>
      <c r="C23" s="201"/>
      <c r="D23" s="201"/>
      <c r="E23" s="118">
        <f>IF($D23="","",IF($C23="","",IF($C23="男子",VLOOKUP($D23,'選手データ'!$B$2:$H$61,2,FALSE),VLOOKUP($D23,'選手データ'!$J$2:$P$61,2,FALSE))))</f>
      </c>
      <c r="F23" s="242">
        <f>IF($D23="","",IF($C23="","",IF($C23="男子",VLOOKUP($D23,'選手データ'!$B$2:$H$61,7,FALSE),VLOOKUP($D23,'選手データ'!$J$2:$P$61,7,FALSE))))</f>
      </c>
      <c r="G23" s="142"/>
      <c r="H23" s="142"/>
      <c r="I23" s="140"/>
      <c r="K23" s="84" t="s">
        <v>80</v>
      </c>
      <c r="L23" s="88" t="s">
        <v>76</v>
      </c>
      <c r="M23" s="29" t="s">
        <v>45</v>
      </c>
      <c r="N23" s="163">
        <f t="shared" si="0"/>
        <v>0</v>
      </c>
      <c r="O23" s="163">
        <f t="shared" si="1"/>
        <v>0</v>
      </c>
      <c r="P23" s="167">
        <f t="shared" si="2"/>
      </c>
      <c r="U23" s="68"/>
      <c r="V23" s="68"/>
      <c r="W23" s="68"/>
      <c r="X23" s="67"/>
      <c r="Y23" s="67"/>
      <c r="Z23" t="s">
        <v>12</v>
      </c>
      <c r="AA23" t="s">
        <v>43</v>
      </c>
      <c r="AB23" s="67"/>
      <c r="AC23" s="204">
        <v>5</v>
      </c>
      <c r="AD23" s="160">
        <f>IF(G23="","",C23&amp;G23)</f>
      </c>
      <c r="AE23" s="160">
        <f>IF(H23="","",C23&amp;H23)</f>
      </c>
      <c r="AF23" s="160">
        <f>IF(I23="","",C23&amp;I23)</f>
      </c>
      <c r="AG23" s="160"/>
      <c r="AH23" s="162">
        <f t="shared" si="3"/>
      </c>
      <c r="AI23" s="162">
        <f t="shared" si="4"/>
      </c>
      <c r="AJ23" s="162">
        <f t="shared" si="5"/>
      </c>
      <c r="AL23" s="25" t="s">
        <v>170</v>
      </c>
      <c r="AM23" s="25" t="s">
        <v>171</v>
      </c>
      <c r="AN23" s="196" t="s">
        <v>172</v>
      </c>
    </row>
    <row r="24" spans="2:40" ht="27" customHeight="1">
      <c r="B24" s="200"/>
      <c r="C24" s="201"/>
      <c r="D24" s="201"/>
      <c r="E24" s="118">
        <f>IF($D23="","",IF($C23="","",IF($C23="男子",VLOOKUP($D23,'選手データ'!$B$2:$H$61,3,FALSE),VLOOKUP($D23,'選手データ'!$J$2:$P$61,3,FALSE))))</f>
      </c>
      <c r="F24" s="243">
        <f>IF($D24="","",IF($C24="","",IF($C24="男子",VLOOKUP($D24,'選手データ'!$B$2:$H$61,2,FALSE),VLOOKUP($D24,'選手データ'!$J$2:$P$61,2,FALSE))))</f>
      </c>
      <c r="G24" s="142"/>
      <c r="H24" s="142"/>
      <c r="I24" s="140"/>
      <c r="K24" s="84" t="s">
        <v>88</v>
      </c>
      <c r="L24" s="88" t="s">
        <v>76</v>
      </c>
      <c r="M24" s="29" t="s">
        <v>45</v>
      </c>
      <c r="N24" s="163">
        <f t="shared" si="0"/>
        <v>0</v>
      </c>
      <c r="O24" s="163">
        <f t="shared" si="1"/>
        <v>0</v>
      </c>
      <c r="P24" s="167">
        <f t="shared" si="2"/>
      </c>
      <c r="U24" s="20"/>
      <c r="V24" s="20"/>
      <c r="W24" s="20"/>
      <c r="Z24" t="s">
        <v>42</v>
      </c>
      <c r="AA24" t="s">
        <v>70</v>
      </c>
      <c r="AC24" s="204"/>
      <c r="AD24" s="160">
        <f>IF(G24="","",G24)</f>
      </c>
      <c r="AE24" s="160">
        <f>IF(H24="","",H24)</f>
      </c>
      <c r="AF24" s="160">
        <f>IF(I24="","",I24)</f>
      </c>
      <c r="AG24" s="160"/>
      <c r="AH24" s="162">
        <f t="shared" si="3"/>
      </c>
      <c r="AI24" s="162">
        <f t="shared" si="4"/>
      </c>
      <c r="AJ24" s="162">
        <f t="shared" si="5"/>
      </c>
      <c r="AL24" s="25" t="s">
        <v>173</v>
      </c>
      <c r="AM24" s="25" t="s">
        <v>174</v>
      </c>
      <c r="AN24" s="197" t="s">
        <v>175</v>
      </c>
    </row>
    <row r="25" spans="2:40" ht="27" customHeight="1">
      <c r="B25" s="200">
        <v>6</v>
      </c>
      <c r="C25" s="201"/>
      <c r="D25" s="201"/>
      <c r="E25" s="118">
        <f>IF($D25="","",IF($C25="","",IF($C25="男子",VLOOKUP($D25,'選手データ'!$B$2:$H$61,2,FALSE),VLOOKUP($D25,'選手データ'!$J$2:$P$61,2,FALSE))))</f>
      </c>
      <c r="F25" s="242">
        <f>IF($D25="","",IF($C25="","",IF($C25="男子",VLOOKUP($D25,'選手データ'!$B$2:$H$61,7,FALSE),VLOOKUP($D25,'選手データ'!$J$2:$P$61,7,FALSE))))</f>
      </c>
      <c r="G25" s="157"/>
      <c r="H25" s="157"/>
      <c r="I25" s="140"/>
      <c r="K25" s="84" t="s">
        <v>41</v>
      </c>
      <c r="L25" s="88" t="s">
        <v>76</v>
      </c>
      <c r="M25" s="88" t="s">
        <v>76</v>
      </c>
      <c r="N25" s="163">
        <f t="shared" si="0"/>
        <v>0</v>
      </c>
      <c r="O25" s="163">
        <f t="shared" si="1"/>
        <v>0</v>
      </c>
      <c r="P25" s="167">
        <f t="shared" si="2"/>
      </c>
      <c r="Z25" t="s">
        <v>43</v>
      </c>
      <c r="AA25" t="s">
        <v>71</v>
      </c>
      <c r="AC25" s="204">
        <v>6</v>
      </c>
      <c r="AD25" s="160">
        <f>IF(G25="","",C25&amp;G25)</f>
      </c>
      <c r="AE25" s="160">
        <f>IF(H25="","",C25&amp;H25)</f>
      </c>
      <c r="AF25" s="160">
        <f>IF(I25="","",C25&amp;I25)</f>
      </c>
      <c r="AG25" s="160"/>
      <c r="AH25" s="162">
        <f t="shared" si="3"/>
      </c>
      <c r="AI25" s="162">
        <f t="shared" si="4"/>
      </c>
      <c r="AJ25" s="162">
        <f t="shared" si="5"/>
      </c>
      <c r="AL25" s="25" t="s">
        <v>176</v>
      </c>
      <c r="AM25" s="25" t="s">
        <v>177</v>
      </c>
      <c r="AN25" s="197" t="s">
        <v>178</v>
      </c>
    </row>
    <row r="26" spans="2:40" ht="27" customHeight="1">
      <c r="B26" s="200"/>
      <c r="C26" s="201"/>
      <c r="D26" s="201"/>
      <c r="E26" s="118">
        <f>IF($D25="","",IF($C25="","",IF($C25="男子",VLOOKUP($D25,'選手データ'!$B$2:$H$61,3,FALSE),VLOOKUP($D25,'選手データ'!$J$2:$P$61,3,FALSE))))</f>
      </c>
      <c r="F26" s="243">
        <f>IF($D26="","",IF($C26="","",IF($C26="男子",VLOOKUP($D26,'選手データ'!$B$2:$H$61,2,FALSE),VLOOKUP($D26,'選手データ'!$J$2:$P$61,2,FALSE))))</f>
      </c>
      <c r="G26" s="142"/>
      <c r="H26" s="142"/>
      <c r="I26" s="140"/>
      <c r="K26" s="84" t="s">
        <v>12</v>
      </c>
      <c r="L26" s="88" t="s">
        <v>76</v>
      </c>
      <c r="M26" s="88" t="s">
        <v>76</v>
      </c>
      <c r="N26" s="163">
        <f t="shared" si="0"/>
        <v>0</v>
      </c>
      <c r="O26" s="163">
        <f t="shared" si="1"/>
        <v>0</v>
      </c>
      <c r="P26" s="167">
        <f t="shared" si="2"/>
      </c>
      <c r="Z26" t="s">
        <v>44</v>
      </c>
      <c r="AA26" t="s">
        <v>81</v>
      </c>
      <c r="AC26" s="204"/>
      <c r="AD26" s="160">
        <f>IF(G26="","",G26)</f>
      </c>
      <c r="AE26" s="160">
        <f>IF(H26="","",H26)</f>
      </c>
      <c r="AF26" s="160">
        <f>IF(I26="","",I26)</f>
      </c>
      <c r="AG26" s="160"/>
      <c r="AH26" s="162">
        <f t="shared" si="3"/>
      </c>
      <c r="AI26" s="162">
        <f t="shared" si="4"/>
      </c>
      <c r="AJ26" s="162">
        <f t="shared" si="5"/>
      </c>
      <c r="AL26" s="25" t="s">
        <v>179</v>
      </c>
      <c r="AM26" s="25" t="s">
        <v>180</v>
      </c>
      <c r="AN26" s="197" t="s">
        <v>181</v>
      </c>
    </row>
    <row r="27" spans="2:40" ht="27" customHeight="1">
      <c r="B27" s="200">
        <v>7</v>
      </c>
      <c r="C27" s="201"/>
      <c r="D27" s="201"/>
      <c r="E27" s="118">
        <f>IF($D27="","",IF($C27="","",IF($C27="男子",VLOOKUP($D27,'選手データ'!$B$2:$H$61,2,FALSE),VLOOKUP($D27,'選手データ'!$J$2:$P$61,2,FALSE))))</f>
      </c>
      <c r="F27" s="242">
        <f>IF($D27="","",IF($C27="","",IF($C27="男子",VLOOKUP($D27,'選手データ'!$B$2:$H$61,7,FALSE),VLOOKUP($D27,'選手データ'!$J$2:$P$61,7,FALSE))))</f>
      </c>
      <c r="G27" s="142"/>
      <c r="H27" s="142"/>
      <c r="I27" s="140"/>
      <c r="K27" s="84" t="s">
        <v>42</v>
      </c>
      <c r="L27" s="88" t="s">
        <v>76</v>
      </c>
      <c r="M27" s="88" t="s">
        <v>76</v>
      </c>
      <c r="N27" s="163">
        <f t="shared" si="0"/>
        <v>0</v>
      </c>
      <c r="O27" s="163">
        <f t="shared" si="1"/>
        <v>0</v>
      </c>
      <c r="P27" s="167">
        <f t="shared" si="2"/>
      </c>
      <c r="V27" s="159"/>
      <c r="Z27" t="s">
        <v>83</v>
      </c>
      <c r="AA27" t="s">
        <v>115</v>
      </c>
      <c r="AC27" s="204">
        <v>7</v>
      </c>
      <c r="AD27" s="160">
        <f>IF(G27="","",C27&amp;G27)</f>
      </c>
      <c r="AE27" s="160">
        <f>IF(H27="","",C27&amp;H27)</f>
      </c>
      <c r="AF27" s="160">
        <f>IF(I27="","",C27&amp;I27)</f>
      </c>
      <c r="AG27" s="160"/>
      <c r="AH27" s="162">
        <f t="shared" si="3"/>
      </c>
      <c r="AI27" s="162">
        <f t="shared" si="4"/>
      </c>
      <c r="AJ27" s="162">
        <f t="shared" si="5"/>
      </c>
      <c r="AL27" s="25" t="s">
        <v>182</v>
      </c>
      <c r="AM27" s="25" t="s">
        <v>183</v>
      </c>
      <c r="AN27" s="197" t="s">
        <v>184</v>
      </c>
    </row>
    <row r="28" spans="2:40" ht="27" customHeight="1">
      <c r="B28" s="200"/>
      <c r="C28" s="201"/>
      <c r="D28" s="201"/>
      <c r="E28" s="118">
        <f>IF($D27="","",IF($C27="","",IF($C27="男子",VLOOKUP($D27,'選手データ'!$B$2:$H$61,3,FALSE),VLOOKUP($D27,'選手データ'!$J$2:$P$61,3,FALSE))))</f>
      </c>
      <c r="F28" s="243">
        <f>IF($D28="","",IF($C28="","",IF($C28="男子",VLOOKUP($D28,'選手データ'!$B$2:$H$61,2,FALSE),VLOOKUP($D28,'選手データ'!$J$2:$P$61,2,FALSE))))</f>
      </c>
      <c r="G28" s="142"/>
      <c r="H28" s="142"/>
      <c r="I28" s="140"/>
      <c r="K28" s="84" t="s">
        <v>43</v>
      </c>
      <c r="L28" s="88" t="s">
        <v>76</v>
      </c>
      <c r="M28" s="88" t="s">
        <v>76</v>
      </c>
      <c r="N28" s="163">
        <f t="shared" si="0"/>
        <v>0</v>
      </c>
      <c r="O28" s="163">
        <f t="shared" si="1"/>
        <v>0</v>
      </c>
      <c r="P28" s="167">
        <f t="shared" si="2"/>
      </c>
      <c r="V28" s="159"/>
      <c r="Z28" t="s">
        <v>84</v>
      </c>
      <c r="AA28" t="s">
        <v>143</v>
      </c>
      <c r="AC28" s="204"/>
      <c r="AD28" s="160">
        <f>IF(G28="","",G28)</f>
      </c>
      <c r="AE28" s="160">
        <f>IF(H28="","",H28)</f>
      </c>
      <c r="AF28" s="160">
        <f>IF(I28="","",I28)</f>
      </c>
      <c r="AG28" s="160"/>
      <c r="AH28" s="162">
        <f t="shared" si="3"/>
      </c>
      <c r="AI28" s="162">
        <f t="shared" si="4"/>
      </c>
      <c r="AJ28" s="162">
        <f t="shared" si="5"/>
      </c>
      <c r="AL28" s="25" t="s">
        <v>185</v>
      </c>
      <c r="AM28" s="25" t="s">
        <v>186</v>
      </c>
      <c r="AN28" s="197" t="s">
        <v>187</v>
      </c>
    </row>
    <row r="29" spans="2:40" ht="27" customHeight="1">
      <c r="B29" s="200">
        <v>8</v>
      </c>
      <c r="C29" s="201"/>
      <c r="D29" s="201"/>
      <c r="E29" s="118">
        <f>IF($D29="","",IF($C29="","",IF($C29="男子",VLOOKUP($D29,'選手データ'!$B$2:$H$61,2,FALSE),VLOOKUP($D29,'選手データ'!$J$2:$P$61,2,FALSE))))</f>
      </c>
      <c r="F29" s="242">
        <f>IF($D29="","",IF($C29="","",IF($C29="男子",VLOOKUP($D29,'選手データ'!$B$2:$H$61,7,FALSE),VLOOKUP($D29,'選手データ'!$J$2:$P$61,7,FALSE))))</f>
      </c>
      <c r="G29" s="142"/>
      <c r="H29" s="142"/>
      <c r="I29" s="140"/>
      <c r="K29" s="84" t="s">
        <v>44</v>
      </c>
      <c r="L29" s="88" t="s">
        <v>76</v>
      </c>
      <c r="M29" s="88" t="s">
        <v>76</v>
      </c>
      <c r="N29" s="163">
        <f t="shared" si="0"/>
        <v>0</v>
      </c>
      <c r="O29" s="163">
        <f t="shared" si="1"/>
        <v>0</v>
      </c>
      <c r="P29" s="167">
        <f t="shared" si="2"/>
      </c>
      <c r="V29" s="159"/>
      <c r="Z29" t="s">
        <v>85</v>
      </c>
      <c r="AA29" t="s">
        <v>142</v>
      </c>
      <c r="AC29" s="204">
        <v>8</v>
      </c>
      <c r="AD29" s="160">
        <f>IF(G29="","",C29&amp;G29)</f>
      </c>
      <c r="AE29" s="160">
        <f>IF(H29="","",C29&amp;H29)</f>
      </c>
      <c r="AF29" s="160">
        <f>IF(I29="","",C29&amp;I29)</f>
      </c>
      <c r="AG29" s="160"/>
      <c r="AH29" s="162">
        <f t="shared" si="3"/>
      </c>
      <c r="AI29" s="162">
        <f t="shared" si="4"/>
      </c>
      <c r="AJ29" s="162">
        <f t="shared" si="5"/>
      </c>
      <c r="AL29" s="25" t="s">
        <v>188</v>
      </c>
      <c r="AM29" s="25" t="s">
        <v>189</v>
      </c>
      <c r="AN29" s="197" t="s">
        <v>190</v>
      </c>
    </row>
    <row r="30" spans="2:40" ht="27" customHeight="1">
      <c r="B30" s="200"/>
      <c r="C30" s="201"/>
      <c r="D30" s="201"/>
      <c r="E30" s="118">
        <f>IF($D29="","",IF($C29="","",IF($C29="男子",VLOOKUP($D29,'選手データ'!$B$2:$H$61,3,FALSE),VLOOKUP($D29,'選手データ'!$J$2:$P$61,3,FALSE))))</f>
      </c>
      <c r="F30" s="243">
        <f>IF($D30="","",IF($C30="","",IF($C30="男子",VLOOKUP($D30,'選手データ'!$B$2:$H$61,2,FALSE),VLOOKUP($D30,'選手データ'!$J$2:$P$61,2,FALSE))))</f>
      </c>
      <c r="G30" s="142"/>
      <c r="H30" s="142"/>
      <c r="I30" s="140"/>
      <c r="K30" s="84" t="s">
        <v>70</v>
      </c>
      <c r="L30" s="29" t="s">
        <v>45</v>
      </c>
      <c r="M30" s="88" t="s">
        <v>76</v>
      </c>
      <c r="N30" s="163">
        <f t="shared" si="0"/>
        <v>0</v>
      </c>
      <c r="O30" s="163">
        <f t="shared" si="1"/>
        <v>0</v>
      </c>
      <c r="P30" s="167">
        <f t="shared" si="2"/>
      </c>
      <c r="V30" s="159"/>
      <c r="Z30" t="s">
        <v>82</v>
      </c>
      <c r="AA30" t="s">
        <v>141</v>
      </c>
      <c r="AC30" s="204"/>
      <c r="AD30" s="160">
        <f>IF(G30="","",G30)</f>
      </c>
      <c r="AE30" s="160">
        <f>IF(H30="","",H30)</f>
      </c>
      <c r="AF30" s="160">
        <f>IF(I30="","",I30)</f>
      </c>
      <c r="AG30" s="160"/>
      <c r="AH30" s="162">
        <f t="shared" si="3"/>
      </c>
      <c r="AI30" s="162">
        <f t="shared" si="4"/>
      </c>
      <c r="AJ30" s="162">
        <f t="shared" si="5"/>
      </c>
      <c r="AL30" s="25" t="s">
        <v>191</v>
      </c>
      <c r="AM30" s="25" t="s">
        <v>192</v>
      </c>
      <c r="AN30" s="197" t="s">
        <v>193</v>
      </c>
    </row>
    <row r="31" spans="2:40" ht="27" customHeight="1">
      <c r="B31" s="200">
        <v>9</v>
      </c>
      <c r="C31" s="201"/>
      <c r="D31" s="201"/>
      <c r="E31" s="118">
        <f>IF($D31="","",IF($C31="","",IF($C31="男子",VLOOKUP($D31,'選手データ'!$B$2:$H$61,2,FALSE),VLOOKUP($D31,'選手データ'!$J$2:$P$61,2,FALSE))))</f>
      </c>
      <c r="F31" s="242">
        <f>IF($D31="","",IF($C31="","",IF($C31="男子",VLOOKUP($D31,'選手データ'!$B$2:$H$61,7,FALSE),VLOOKUP($D31,'選手データ'!$J$2:$P$61,7,FALSE))))</f>
      </c>
      <c r="G31" s="142"/>
      <c r="H31" s="142"/>
      <c r="I31" s="140"/>
      <c r="K31" s="84" t="s">
        <v>83</v>
      </c>
      <c r="L31" s="88" t="s">
        <v>76</v>
      </c>
      <c r="M31" s="29" t="s">
        <v>45</v>
      </c>
      <c r="N31" s="163">
        <f t="shared" si="0"/>
        <v>0</v>
      </c>
      <c r="O31" s="163">
        <f t="shared" si="1"/>
        <v>0</v>
      </c>
      <c r="P31" s="167">
        <f t="shared" si="2"/>
      </c>
      <c r="V31" s="159"/>
      <c r="Z31" t="s">
        <v>87</v>
      </c>
      <c r="AC31" s="204">
        <v>9</v>
      </c>
      <c r="AD31" s="160">
        <f>IF(G31="","",C31&amp;G31)</f>
      </c>
      <c r="AE31" s="160">
        <f>IF(H31="","",C31&amp;H31)</f>
      </c>
      <c r="AF31" s="160">
        <f>IF(I31="","",C31&amp;I31)</f>
      </c>
      <c r="AG31" s="160"/>
      <c r="AH31" s="162">
        <f t="shared" si="3"/>
      </c>
      <c r="AI31" s="162">
        <f t="shared" si="4"/>
      </c>
      <c r="AJ31" s="162">
        <f t="shared" si="5"/>
      </c>
      <c r="AL31" s="25" t="s">
        <v>194</v>
      </c>
      <c r="AM31" s="25" t="s">
        <v>195</v>
      </c>
      <c r="AN31" s="197" t="s">
        <v>196</v>
      </c>
    </row>
    <row r="32" spans="2:40" ht="27" customHeight="1">
      <c r="B32" s="200"/>
      <c r="C32" s="201"/>
      <c r="D32" s="201"/>
      <c r="E32" s="118">
        <f>IF($D31="","",IF($C31="","",IF($C31="男子",VLOOKUP($D31,'選手データ'!$B$2:$H$61,3,FALSE),VLOOKUP($D31,'選手データ'!$J$2:$P$61,3,FALSE))))</f>
      </c>
      <c r="F32" s="243">
        <f>IF($D32="","",IF($C32="","",IF($C32="男子",VLOOKUP($D32,'選手データ'!$B$2:$H$61,2,FALSE),VLOOKUP($D32,'選手データ'!$J$2:$P$61,2,FALSE))))</f>
      </c>
      <c r="G32" s="142"/>
      <c r="H32" s="142"/>
      <c r="I32" s="140"/>
      <c r="K32" s="84" t="s">
        <v>71</v>
      </c>
      <c r="L32" s="29" t="s">
        <v>45</v>
      </c>
      <c r="M32" s="88" t="s">
        <v>76</v>
      </c>
      <c r="N32" s="163">
        <f t="shared" si="0"/>
        <v>0</v>
      </c>
      <c r="O32" s="163">
        <f t="shared" si="1"/>
        <v>0</v>
      </c>
      <c r="P32" s="167">
        <f t="shared" si="2"/>
      </c>
      <c r="V32" s="159"/>
      <c r="AC32" s="204"/>
      <c r="AD32" s="160">
        <f>IF(G32="","",G32)</f>
      </c>
      <c r="AE32" s="160">
        <f>IF(H32="","",H32)</f>
      </c>
      <c r="AF32" s="160">
        <f>IF(I32="","",I32)</f>
      </c>
      <c r="AG32" s="160"/>
      <c r="AH32" s="162">
        <f t="shared" si="3"/>
      </c>
      <c r="AI32" s="162">
        <f t="shared" si="4"/>
      </c>
      <c r="AJ32" s="162">
        <f t="shared" si="5"/>
      </c>
      <c r="AL32" s="25" t="s">
        <v>197</v>
      </c>
      <c r="AM32" s="25" t="s">
        <v>198</v>
      </c>
      <c r="AN32" s="197" t="s">
        <v>199</v>
      </c>
    </row>
    <row r="33" spans="2:40" ht="27" customHeight="1">
      <c r="B33" s="200">
        <v>10</v>
      </c>
      <c r="C33" s="201"/>
      <c r="D33" s="201"/>
      <c r="E33" s="118">
        <f>IF($D33="","",IF($C33="","",IF($C33="男子",VLOOKUP($D33,'選手データ'!$B$2:$H$61,2,FALSE),VLOOKUP($D33,'選手データ'!$J$2:$P$61,2,FALSE))))</f>
      </c>
      <c r="F33" s="247">
        <f>IF($D33="","",IF($C33="","",IF($C33="男子",VLOOKUP($D33,'選手データ'!$B$2:$H$61,7,FALSE),VLOOKUP($D33,'選手データ'!$J$2:$P$61,7,FALSE))))</f>
      </c>
      <c r="G33" s="142"/>
      <c r="H33" s="142"/>
      <c r="I33" s="140"/>
      <c r="K33" s="84" t="s">
        <v>84</v>
      </c>
      <c r="L33" s="88" t="s">
        <v>76</v>
      </c>
      <c r="M33" s="29" t="s">
        <v>45</v>
      </c>
      <c r="N33" s="163">
        <f t="shared" si="0"/>
        <v>0</v>
      </c>
      <c r="O33" s="163">
        <f t="shared" si="1"/>
        <v>0</v>
      </c>
      <c r="P33" s="167">
        <f t="shared" si="2"/>
      </c>
      <c r="AC33" s="204">
        <v>10</v>
      </c>
      <c r="AD33" s="160">
        <f>IF(G33="","",C33&amp;G33)</f>
      </c>
      <c r="AE33" s="160">
        <f>IF(H33="","",C33&amp;H33)</f>
      </c>
      <c r="AF33" s="160">
        <f>IF(I33="","",C33&amp;I33)</f>
      </c>
      <c r="AG33" s="160"/>
      <c r="AH33" s="162">
        <f t="shared" si="3"/>
      </c>
      <c r="AI33" s="162">
        <f t="shared" si="4"/>
      </c>
      <c r="AJ33" s="162">
        <f t="shared" si="5"/>
      </c>
      <c r="AL33" s="25" t="s">
        <v>200</v>
      </c>
      <c r="AM33" s="25" t="s">
        <v>201</v>
      </c>
      <c r="AN33" s="197" t="s">
        <v>202</v>
      </c>
    </row>
    <row r="34" spans="2:40" ht="27" customHeight="1" thickBot="1">
      <c r="B34" s="202"/>
      <c r="C34" s="203"/>
      <c r="D34" s="203"/>
      <c r="E34" s="119">
        <f>IF($D33="","",IF($C33="","",IF($C33="男子",VLOOKUP($D33,'選手データ'!$B$2:$H$61,3,FALSE),VLOOKUP($D33,'選手データ'!$J$2:$P$61,3,FALSE))))</f>
      </c>
      <c r="F34" s="248">
        <f>IF($D34="","",IF($C34="","",IF($C34="男子",VLOOKUP($D34,'選手データ'!$B$2:$H$61,2,FALSE),VLOOKUP($D34,'選手データ'!$J$2:$P$61,2,FALSE))))</f>
      </c>
      <c r="G34" s="143"/>
      <c r="H34" s="143"/>
      <c r="I34" s="141"/>
      <c r="K34" s="84" t="s">
        <v>85</v>
      </c>
      <c r="L34" s="88" t="s">
        <v>76</v>
      </c>
      <c r="M34" s="29" t="s">
        <v>45</v>
      </c>
      <c r="N34" s="163">
        <f t="shared" si="0"/>
        <v>0</v>
      </c>
      <c r="O34" s="163">
        <f t="shared" si="1"/>
        <v>0</v>
      </c>
      <c r="P34" s="167">
        <f t="shared" si="2"/>
      </c>
      <c r="V34" s="159"/>
      <c r="AC34" s="204"/>
      <c r="AD34" s="160">
        <f>IF(G34="","",G34)</f>
      </c>
      <c r="AE34" s="160">
        <f>IF(H34="","",H34)</f>
      </c>
      <c r="AF34" s="160">
        <f>IF(I34="","",I34)</f>
      </c>
      <c r="AG34" s="160"/>
      <c r="AH34" s="162">
        <f t="shared" si="3"/>
      </c>
      <c r="AI34" s="162">
        <f t="shared" si="4"/>
      </c>
      <c r="AJ34" s="162">
        <f t="shared" si="5"/>
      </c>
      <c r="AL34" s="25" t="s">
        <v>203</v>
      </c>
      <c r="AM34" s="25" t="s">
        <v>204</v>
      </c>
      <c r="AN34" s="197" t="s">
        <v>205</v>
      </c>
    </row>
    <row r="35" spans="1:40" ht="27" customHeight="1">
      <c r="A35" s="41">
        <f>COUNTA(E35,E37,E39,E41,E43,E45,E47,E49,E51,E53)</f>
        <v>10</v>
      </c>
      <c r="B35" s="200">
        <v>11</v>
      </c>
      <c r="C35" s="201"/>
      <c r="D35" s="201"/>
      <c r="E35" s="118">
        <f>IF($D35="","",IF($C35="","",IF($C35="男子",VLOOKUP($D35,'選手データ'!$B$2:$H$61,2,FALSE),VLOOKUP($D35,'選手データ'!$J$2:$P$61,2,FALSE))))</f>
      </c>
      <c r="F35" s="242">
        <f>IF($D35="","",IF($C35="","",IF($C35="男子",VLOOKUP($D35,'選手データ'!$B$2:$H$61,7,FALSE),VLOOKUP($D35,'選手データ'!$J$2:$P$61,7,FALSE))))</f>
      </c>
      <c r="G35" s="142"/>
      <c r="H35" s="142"/>
      <c r="I35" s="140"/>
      <c r="K35" s="84" t="s">
        <v>141</v>
      </c>
      <c r="L35" s="29" t="s">
        <v>45</v>
      </c>
      <c r="M35" s="88" t="s">
        <v>76</v>
      </c>
      <c r="N35" s="163">
        <f>COUNTIF($AD$15:$AF$114,"男子"&amp;K35)-N65</f>
        <v>0</v>
      </c>
      <c r="O35" s="163">
        <f>COUNTIF($AD$15:$AF$114,"女子"&amp;K35)-O65</f>
        <v>0</v>
      </c>
      <c r="P35" s="167"/>
      <c r="U35" s="9"/>
      <c r="AC35" s="204">
        <v>11</v>
      </c>
      <c r="AD35" s="160">
        <f>IF(G35="","",C35&amp;G35)</f>
      </c>
      <c r="AE35" s="160">
        <f>IF(H35="","",C35&amp;H35)</f>
      </c>
      <c r="AF35" s="160">
        <f>IF(I35="","",C35&amp;I35)</f>
      </c>
      <c r="AG35" s="160"/>
      <c r="AH35" s="162">
        <f t="shared" si="3"/>
      </c>
      <c r="AI35" s="162">
        <f t="shared" si="4"/>
      </c>
      <c r="AJ35" s="162">
        <f t="shared" si="5"/>
      </c>
      <c r="AL35" s="25" t="s">
        <v>206</v>
      </c>
      <c r="AM35" s="25" t="s">
        <v>207</v>
      </c>
      <c r="AN35" s="197" t="s">
        <v>208</v>
      </c>
    </row>
    <row r="36" spans="1:40" ht="27" customHeight="1">
      <c r="A36" s="72">
        <f>COUNTA(G35:I35,G37:I37,G39:I39,G41:I41,G43:I43,G45:I45,G47:I47,G49:I49,G51:I51,G53:I53)</f>
        <v>0</v>
      </c>
      <c r="B36" s="200"/>
      <c r="C36" s="201"/>
      <c r="D36" s="201"/>
      <c r="E36" s="118">
        <f>IF($D35="","",IF($C35="","",IF($C35="男子",VLOOKUP($D35,'選手データ'!$B$2:$H$61,3,FALSE),VLOOKUP($D35,'選手データ'!$J$2:$P$61,3,FALSE))))</f>
      </c>
      <c r="F36" s="243">
        <f>IF($D36="","",IF($C36="","",IF($C36="男子",VLOOKUP($D36,'選手データ'!$B$2:$H$61,2,FALSE),VLOOKUP($D36,'選手データ'!$J$2:$P$61,2,FALSE))))</f>
      </c>
      <c r="G36" s="142"/>
      <c r="H36" s="142"/>
      <c r="I36" s="140"/>
      <c r="K36" s="84" t="s">
        <v>81</v>
      </c>
      <c r="L36" s="29" t="s">
        <v>45</v>
      </c>
      <c r="M36" s="88" t="s">
        <v>76</v>
      </c>
      <c r="N36" s="163">
        <f>COUNTIF($AD$15:$AF$114,"男子"&amp;K36)-N65</f>
        <v>0</v>
      </c>
      <c r="O36" s="163">
        <f>COUNTIF($AD$15:$AF$114,"女子"&amp;K36)-O65</f>
        <v>0</v>
      </c>
      <c r="P36" s="167">
        <f t="shared" si="2"/>
      </c>
      <c r="U36" s="9"/>
      <c r="AC36" s="204"/>
      <c r="AD36" s="160">
        <f>IF(G36="","",G36)</f>
      </c>
      <c r="AE36" s="160">
        <f>IF(H36="","",H36)</f>
      </c>
      <c r="AF36" s="160">
        <f>IF(I36="","",I36)</f>
      </c>
      <c r="AG36" s="160"/>
      <c r="AH36" s="162">
        <f t="shared" si="3"/>
      </c>
      <c r="AI36" s="162">
        <f t="shared" si="4"/>
      </c>
      <c r="AJ36" s="162">
        <f t="shared" si="5"/>
      </c>
      <c r="AL36" s="25" t="s">
        <v>209</v>
      </c>
      <c r="AM36" s="25" t="s">
        <v>210</v>
      </c>
      <c r="AN36" s="197" t="s">
        <v>211</v>
      </c>
    </row>
    <row r="37" spans="2:40" ht="27" customHeight="1">
      <c r="B37" s="200">
        <v>12</v>
      </c>
      <c r="C37" s="201"/>
      <c r="D37" s="201"/>
      <c r="E37" s="118">
        <f>IF($D37="","",IF($C37="","",IF($C37="男子",VLOOKUP($D37,'選手データ'!$B$2:$H$61,2,FALSE),VLOOKUP($D37,'選手データ'!$J$2:$P$61,2,FALSE))))</f>
      </c>
      <c r="F37" s="242">
        <f>IF($D37="","",IF($C37="","",IF($C37="男子",VLOOKUP($D37,'選手データ'!$B$2:$H$61,7,FALSE),VLOOKUP($D37,'選手データ'!$J$2:$P$61,7,FALSE))))</f>
      </c>
      <c r="G37" s="142"/>
      <c r="H37" s="142"/>
      <c r="I37" s="140"/>
      <c r="K37" s="84" t="s">
        <v>82</v>
      </c>
      <c r="L37" s="88" t="s">
        <v>76</v>
      </c>
      <c r="M37" s="29" t="s">
        <v>45</v>
      </c>
      <c r="N37" s="163">
        <f>COUNTIF($AD$15:$AF$114,"男子"&amp;K37)-N66</f>
        <v>0</v>
      </c>
      <c r="O37" s="163">
        <f>COUNTIF($AD$15:$AF$114,"女子"&amp;K37)-O66</f>
        <v>0</v>
      </c>
      <c r="P37" s="167">
        <f t="shared" si="2"/>
      </c>
      <c r="U37" s="9"/>
      <c r="AC37" s="204">
        <v>12</v>
      </c>
      <c r="AD37" s="160">
        <f>IF(G37="","",C37&amp;G37)</f>
      </c>
      <c r="AE37" s="160">
        <f>IF(H37="","",C37&amp;H37)</f>
      </c>
      <c r="AF37" s="160">
        <f>IF(I37="","",C37&amp;I37)</f>
      </c>
      <c r="AG37" s="160"/>
      <c r="AH37" s="162">
        <f t="shared" si="3"/>
      </c>
      <c r="AI37" s="162">
        <f t="shared" si="4"/>
      </c>
      <c r="AJ37" s="162">
        <f t="shared" si="5"/>
      </c>
      <c r="AL37" s="25" t="s">
        <v>212</v>
      </c>
      <c r="AM37" s="25" t="s">
        <v>213</v>
      </c>
      <c r="AN37" s="197" t="s">
        <v>214</v>
      </c>
    </row>
    <row r="38" spans="2:40" ht="27" customHeight="1">
      <c r="B38" s="200"/>
      <c r="C38" s="201"/>
      <c r="D38" s="201"/>
      <c r="E38" s="118">
        <f>IF($D37="","",IF($C37="","",IF($C37="男子",VLOOKUP($D37,'選手データ'!$B$2:$H$61,3,FALSE),VLOOKUP($D37,'選手データ'!$J$2:$P$61,3,FALSE))))</f>
      </c>
      <c r="F38" s="243">
        <f>IF($D38="","",IF($C38="","",IF($C38="男子",VLOOKUP($D38,'選手データ'!$B$2:$H$61,2,FALSE),VLOOKUP($D38,'選手データ'!$J$2:$P$61,2,FALSE))))</f>
      </c>
      <c r="G38" s="142"/>
      <c r="H38" s="142"/>
      <c r="I38" s="140"/>
      <c r="K38" s="97" t="s">
        <v>86</v>
      </c>
      <c r="L38" s="98" t="s">
        <v>45</v>
      </c>
      <c r="M38" s="88" t="s">
        <v>76</v>
      </c>
      <c r="N38" s="164">
        <f>COUNTIF($AD$15:$AF$114,"男子"&amp;K38)-N67</f>
        <v>0</v>
      </c>
      <c r="O38" s="164">
        <f>COUNTIF($AD$15:$AF$114,"女子"&amp;K38)-O67</f>
        <v>0</v>
      </c>
      <c r="P38" s="167">
        <f t="shared" si="2"/>
      </c>
      <c r="U38" s="9"/>
      <c r="AC38" s="204"/>
      <c r="AD38" s="160">
        <f>IF(G38="","",G38)</f>
      </c>
      <c r="AE38" s="160">
        <f>IF(H38="","",H38)</f>
      </c>
      <c r="AF38" s="160">
        <f>IF(I38="","",I38)</f>
      </c>
      <c r="AG38" s="160"/>
      <c r="AH38" s="162">
        <f t="shared" si="3"/>
      </c>
      <c r="AI38" s="162">
        <f t="shared" si="4"/>
      </c>
      <c r="AJ38" s="162">
        <f t="shared" si="5"/>
      </c>
      <c r="AL38" s="25" t="s">
        <v>215</v>
      </c>
      <c r="AM38" s="25" t="s">
        <v>216</v>
      </c>
      <c r="AN38" s="197" t="s">
        <v>217</v>
      </c>
    </row>
    <row r="39" spans="2:40" ht="27" customHeight="1" thickBot="1">
      <c r="B39" s="200">
        <v>13</v>
      </c>
      <c r="C39" s="201"/>
      <c r="D39" s="201"/>
      <c r="E39" s="118">
        <f>IF($D39="","",IF($C39="","",IF($C39="男子",VLOOKUP($D39,'選手データ'!$B$2:$H$61,2,FALSE),VLOOKUP($D39,'選手データ'!$J$2:$P$61,2,FALSE))))</f>
      </c>
      <c r="F39" s="242">
        <f>IF($D39="","",IF($C39="","",IF($C39="男子",VLOOKUP($D39,'選手データ'!$B$2:$H$61,7,FALSE),VLOOKUP($D39,'選手データ'!$J$2:$P$61,7,FALSE))))</f>
      </c>
      <c r="G39" s="142"/>
      <c r="H39" s="142"/>
      <c r="I39" s="140"/>
      <c r="K39" s="85" t="s">
        <v>87</v>
      </c>
      <c r="L39" s="89" t="s">
        <v>76</v>
      </c>
      <c r="M39" s="96" t="s">
        <v>45</v>
      </c>
      <c r="N39" s="165">
        <f>COUNTIF($AD$15:$AF$114,"男子"&amp;K39)-N68</f>
        <v>0</v>
      </c>
      <c r="O39" s="165">
        <f>COUNTIF($AD$15:$AF$114,"女子"&amp;K39)-O68</f>
        <v>0</v>
      </c>
      <c r="P39" s="168">
        <f t="shared" si="2"/>
      </c>
      <c r="Q39" s="12"/>
      <c r="R39" s="12"/>
      <c r="S39" s="13"/>
      <c r="T39" s="13"/>
      <c r="U39" s="9"/>
      <c r="AC39" s="204">
        <v>13</v>
      </c>
      <c r="AD39" s="160">
        <f>IF(G39="","",C39&amp;G39)</f>
      </c>
      <c r="AE39" s="160">
        <f>IF(H39="","",C39&amp;H39)</f>
      </c>
      <c r="AF39" s="160">
        <f>IF(I39="","",C39&amp;I39)</f>
      </c>
      <c r="AG39" s="160"/>
      <c r="AH39" s="162">
        <f t="shared" si="3"/>
      </c>
      <c r="AI39" s="162">
        <f t="shared" si="4"/>
      </c>
      <c r="AJ39" s="162">
        <f t="shared" si="5"/>
      </c>
      <c r="AL39" s="25" t="s">
        <v>218</v>
      </c>
      <c r="AM39" s="25" t="s">
        <v>219</v>
      </c>
      <c r="AN39" s="197" t="s">
        <v>220</v>
      </c>
    </row>
    <row r="40" spans="2:40" ht="27" customHeight="1" thickBot="1">
      <c r="B40" s="200"/>
      <c r="C40" s="201"/>
      <c r="D40" s="201"/>
      <c r="E40" s="118">
        <f>IF($D39="","",IF($C39="","",IF($C39="男子",VLOOKUP($D39,'選手データ'!$B$2:$H$61,3,FALSE),VLOOKUP($D39,'選手データ'!$J$2:$P$61,3,FALSE))))</f>
      </c>
      <c r="F40" s="243">
        <f>IF($D40="","",IF($C40="","",IF($C40="男子",VLOOKUP($D40,'選手データ'!$B$2:$H$61,2,FALSE),VLOOKUP($D40,'選手データ'!$J$2:$P$61,2,FALSE))))</f>
      </c>
      <c r="G40" s="142"/>
      <c r="H40" s="142"/>
      <c r="I40" s="140"/>
      <c r="K40" s="32" t="s">
        <v>139</v>
      </c>
      <c r="L40" s="12"/>
      <c r="M40" s="13"/>
      <c r="N40" s="13"/>
      <c r="O40" s="13"/>
      <c r="P40" s="12"/>
      <c r="Q40" s="13"/>
      <c r="R40" s="13"/>
      <c r="S40" s="13"/>
      <c r="T40" s="13"/>
      <c r="U40" s="9"/>
      <c r="AC40" s="204"/>
      <c r="AD40" s="160">
        <f>IF(G40="","",G40)</f>
      </c>
      <c r="AE40" s="160">
        <f>IF(H40="","",H40)</f>
      </c>
      <c r="AF40" s="160">
        <f>IF(I40="","",I40)</f>
      </c>
      <c r="AG40" s="160"/>
      <c r="AH40" s="162">
        <f t="shared" si="3"/>
      </c>
      <c r="AI40" s="162">
        <f t="shared" si="4"/>
      </c>
      <c r="AJ40" s="162">
        <f t="shared" si="5"/>
      </c>
      <c r="AL40" s="25" t="s">
        <v>221</v>
      </c>
      <c r="AM40" s="25" t="s">
        <v>222</v>
      </c>
      <c r="AN40" s="197" t="s">
        <v>223</v>
      </c>
    </row>
    <row r="41" spans="2:40" ht="27" customHeight="1">
      <c r="B41" s="200">
        <v>14</v>
      </c>
      <c r="C41" s="201"/>
      <c r="D41" s="201"/>
      <c r="E41" s="118">
        <f>IF($D41="","",IF($C41="","",IF($C41="男子",VLOOKUP($D41,'選手データ'!$B$2:$H$61,2,FALSE),VLOOKUP($D41,'選手データ'!$J$2:$P$61,2,FALSE))))</f>
      </c>
      <c r="F41" s="242">
        <f>IF($D41="","",IF($C41="","",IF($C41="男子",VLOOKUP($D41,'選手データ'!$B$2:$H$61,7,FALSE),VLOOKUP($D41,'選手データ'!$J$2:$P$61,7,FALSE))))</f>
      </c>
      <c r="G41" s="142"/>
      <c r="H41" s="142"/>
      <c r="I41" s="140"/>
      <c r="K41" s="83" t="s">
        <v>10</v>
      </c>
      <c r="L41" s="86" t="s">
        <v>19</v>
      </c>
      <c r="M41" s="87" t="s">
        <v>20</v>
      </c>
      <c r="N41" s="177" t="s">
        <v>123</v>
      </c>
      <c r="O41" s="191" t="s">
        <v>124</v>
      </c>
      <c r="P41" s="13"/>
      <c r="Q41" s="10"/>
      <c r="R41" s="188"/>
      <c r="S41" s="13"/>
      <c r="T41" s="13"/>
      <c r="U41" s="9"/>
      <c r="AC41" s="204">
        <v>14</v>
      </c>
      <c r="AD41" s="160">
        <f>IF(G41="","",C41&amp;G41)</f>
      </c>
      <c r="AE41" s="160">
        <f>IF(H41="","",C41&amp;H41)</f>
      </c>
      <c r="AF41" s="160">
        <f>IF(I41="","",C41&amp;I41)</f>
      </c>
      <c r="AG41" s="160"/>
      <c r="AH41" s="162">
        <f t="shared" si="3"/>
      </c>
      <c r="AI41" s="162">
        <f t="shared" si="4"/>
      </c>
      <c r="AJ41" s="162">
        <f t="shared" si="5"/>
      </c>
      <c r="AL41" s="25" t="s">
        <v>224</v>
      </c>
      <c r="AM41" s="25" t="s">
        <v>225</v>
      </c>
      <c r="AN41" s="197" t="s">
        <v>226</v>
      </c>
    </row>
    <row r="42" spans="2:40" ht="27" customHeight="1">
      <c r="B42" s="200"/>
      <c r="C42" s="201"/>
      <c r="D42" s="201"/>
      <c r="E42" s="118">
        <f>IF($D41="","",IF($C41="","",IF($C41="男子",VLOOKUP($D41,'選手データ'!$B$2:$H$61,3,FALSE),VLOOKUP($D41,'選手データ'!$J$2:$P$61,3,FALSE))))</f>
      </c>
      <c r="F42" s="243">
        <f>IF($D42="","",IF($C42="","",IF($C42="男子",VLOOKUP($D42,'選手データ'!$B$2:$H$61,2,FALSE),VLOOKUP($D42,'選手データ'!$J$2:$P$61,2,FALSE))))</f>
      </c>
      <c r="G42" s="142"/>
      <c r="H42" s="142"/>
      <c r="I42" s="140"/>
      <c r="K42" s="84" t="s">
        <v>34</v>
      </c>
      <c r="L42" s="88" t="s">
        <v>76</v>
      </c>
      <c r="M42" s="88" t="s">
        <v>76</v>
      </c>
      <c r="N42" s="181">
        <f aca="true" t="shared" si="6" ref="N42:N68">COUNTIF($AH$15:$AJ$114,"男子"&amp;K13)</f>
        <v>0</v>
      </c>
      <c r="O42" s="182">
        <f aca="true" t="shared" si="7" ref="O42:O68">COUNTIF($AH$15:$AJ$114,"女子"&amp;K13)</f>
        <v>0</v>
      </c>
      <c r="P42" s="187"/>
      <c r="Q42" s="10"/>
      <c r="R42" s="188"/>
      <c r="S42" s="13"/>
      <c r="T42" s="13"/>
      <c r="U42" s="9"/>
      <c r="AC42" s="204"/>
      <c r="AD42" s="160">
        <f>IF(G42="","",G42)</f>
      </c>
      <c r="AE42" s="160">
        <f>IF(H42="","",H42)</f>
      </c>
      <c r="AF42" s="160">
        <f>IF(I42="","",I42)</f>
      </c>
      <c r="AG42" s="160"/>
      <c r="AH42" s="162">
        <f t="shared" si="3"/>
      </c>
      <c r="AI42" s="162">
        <f t="shared" si="4"/>
      </c>
      <c r="AJ42" s="162">
        <f t="shared" si="5"/>
      </c>
      <c r="AL42" s="25" t="s">
        <v>227</v>
      </c>
      <c r="AM42" s="25" t="s">
        <v>228</v>
      </c>
      <c r="AN42" s="197" t="s">
        <v>229</v>
      </c>
    </row>
    <row r="43" spans="2:40" ht="27" customHeight="1">
      <c r="B43" s="200">
        <v>15</v>
      </c>
      <c r="C43" s="201"/>
      <c r="D43" s="201"/>
      <c r="E43" s="118">
        <f>IF($D43="","",IF($C43="","",IF($C43="男子",VLOOKUP($D43,'選手データ'!$B$2:$H$61,2,FALSE),VLOOKUP($D43,'選手データ'!$J$2:$P$61,2,FALSE))))</f>
      </c>
      <c r="F43" s="242">
        <f>IF($D43="","",IF($C43="","",IF($C43="男子",VLOOKUP($D43,'選手データ'!$B$2:$H$61,7,FALSE),VLOOKUP($D43,'選手データ'!$J$2:$P$61,7,FALSE))))</f>
      </c>
      <c r="G43" s="142"/>
      <c r="H43" s="142"/>
      <c r="I43" s="140"/>
      <c r="K43" s="84" t="s">
        <v>35</v>
      </c>
      <c r="L43" s="88" t="s">
        <v>76</v>
      </c>
      <c r="M43" s="88" t="s">
        <v>76</v>
      </c>
      <c r="N43" s="181">
        <f t="shared" si="6"/>
        <v>0</v>
      </c>
      <c r="O43" s="182">
        <f t="shared" si="7"/>
        <v>0</v>
      </c>
      <c r="P43" s="187"/>
      <c r="Q43" s="10"/>
      <c r="R43" s="188"/>
      <c r="S43" s="13"/>
      <c r="T43" s="13"/>
      <c r="U43" s="9"/>
      <c r="AC43" s="204">
        <v>15</v>
      </c>
      <c r="AD43" s="160">
        <f>IF(G43="","",C43&amp;G43)</f>
      </c>
      <c r="AE43" s="160">
        <f>IF(H43="","",C43&amp;H43)</f>
      </c>
      <c r="AF43" s="160">
        <f>IF(I43="","",C43&amp;I43)</f>
      </c>
      <c r="AG43" s="160"/>
      <c r="AH43" s="162">
        <f t="shared" si="3"/>
      </c>
      <c r="AI43" s="162">
        <f t="shared" si="4"/>
      </c>
      <c r="AJ43" s="162">
        <f t="shared" si="5"/>
      </c>
      <c r="AL43" s="25" t="s">
        <v>230</v>
      </c>
      <c r="AM43" s="195" t="s">
        <v>231</v>
      </c>
      <c r="AN43" s="25" t="s">
        <v>232</v>
      </c>
    </row>
    <row r="44" spans="2:40" ht="27" customHeight="1">
      <c r="B44" s="200"/>
      <c r="C44" s="201"/>
      <c r="D44" s="201"/>
      <c r="E44" s="118">
        <f>IF($D43="","",IF($C43="","",IF($C43="男子",VLOOKUP($D43,'選手データ'!$B$2:$H$61,3,FALSE),VLOOKUP($D43,'選手データ'!$J$2:$P$61,3,FALSE))))</f>
      </c>
      <c r="F44" s="243">
        <f>IF($D44="","",IF($C44="","",IF($C44="男子",VLOOKUP($D44,'選手データ'!$B$2:$H$61,2,FALSE),VLOOKUP($D44,'選手データ'!$J$2:$P$61,2,FALSE))))</f>
      </c>
      <c r="G44" s="142"/>
      <c r="H44" s="142"/>
      <c r="I44" s="140"/>
      <c r="K44" s="84" t="s">
        <v>36</v>
      </c>
      <c r="L44" s="88" t="s">
        <v>76</v>
      </c>
      <c r="M44" s="88" t="s">
        <v>76</v>
      </c>
      <c r="N44" s="181">
        <f t="shared" si="6"/>
        <v>0</v>
      </c>
      <c r="O44" s="182">
        <f t="shared" si="7"/>
        <v>0</v>
      </c>
      <c r="P44" s="187"/>
      <c r="Q44" s="10"/>
      <c r="R44" s="190"/>
      <c r="S44" s="13"/>
      <c r="T44" s="13"/>
      <c r="U44" s="9"/>
      <c r="AC44" s="204"/>
      <c r="AD44" s="160">
        <f>IF(G44="","",G44)</f>
      </c>
      <c r="AE44" s="160">
        <f>IF(H44="","",H44)</f>
      </c>
      <c r="AF44" s="160">
        <f>IF(I44="","",I44)</f>
      </c>
      <c r="AG44" s="160"/>
      <c r="AH44" s="162">
        <f t="shared" si="3"/>
      </c>
      <c r="AI44" s="162">
        <f t="shared" si="4"/>
      </c>
      <c r="AJ44" s="162">
        <f t="shared" si="5"/>
      </c>
      <c r="AL44" s="25" t="s">
        <v>233</v>
      </c>
      <c r="AM44" s="195" t="s">
        <v>234</v>
      </c>
      <c r="AN44" s="25" t="s">
        <v>235</v>
      </c>
    </row>
    <row r="45" spans="2:40" ht="27" customHeight="1">
      <c r="B45" s="200">
        <v>16</v>
      </c>
      <c r="C45" s="201"/>
      <c r="D45" s="201"/>
      <c r="E45" s="118">
        <f>IF($D45="","",IF($C45="","",IF($C45="男子",VLOOKUP($D45,'選手データ'!$B$2:$H$61,2,FALSE),VLOOKUP($D45,'選手データ'!$J$2:$P$61,2,FALSE))))</f>
      </c>
      <c r="F45" s="242">
        <f>IF($D45="","",IF($C45="","",IF($C45="男子",VLOOKUP($D45,'選手データ'!$B$2:$H$61,7,FALSE),VLOOKUP($D45,'選手データ'!$J$2:$P$61,7,FALSE))))</f>
      </c>
      <c r="G45" s="142"/>
      <c r="H45" s="142"/>
      <c r="I45" s="140"/>
      <c r="K45" s="84" t="s">
        <v>37</v>
      </c>
      <c r="L45" s="88" t="s">
        <v>76</v>
      </c>
      <c r="M45" s="88" t="s">
        <v>76</v>
      </c>
      <c r="N45" s="181">
        <f t="shared" si="6"/>
        <v>0</v>
      </c>
      <c r="O45" s="182">
        <f t="shared" si="7"/>
        <v>0</v>
      </c>
      <c r="P45" s="189"/>
      <c r="Q45" s="10"/>
      <c r="R45" s="188"/>
      <c r="S45" s="13"/>
      <c r="T45" s="13"/>
      <c r="U45" s="9"/>
      <c r="AC45" s="204">
        <v>16</v>
      </c>
      <c r="AD45" s="160">
        <f>IF(G45="","",C45&amp;G45)</f>
      </c>
      <c r="AE45" s="160">
        <f>IF(H45="","",C45&amp;H45)</f>
      </c>
      <c r="AF45" s="160">
        <f>IF(I45="","",C45&amp;I45)</f>
      </c>
      <c r="AG45" s="160"/>
      <c r="AH45" s="162">
        <f t="shared" si="3"/>
      </c>
      <c r="AI45" s="162">
        <f t="shared" si="4"/>
      </c>
      <c r="AJ45" s="162">
        <f t="shared" si="5"/>
      </c>
      <c r="AL45" s="25" t="s">
        <v>236</v>
      </c>
      <c r="AM45" s="195" t="s">
        <v>237</v>
      </c>
      <c r="AN45" s="25" t="s">
        <v>238</v>
      </c>
    </row>
    <row r="46" spans="2:36" ht="27" customHeight="1">
      <c r="B46" s="200"/>
      <c r="C46" s="201"/>
      <c r="D46" s="201"/>
      <c r="E46" s="118">
        <f>IF($D45="","",IF($C45="","",IF($C45="男子",VLOOKUP($D45,'選手データ'!$B$2:$H$61,3,FALSE),VLOOKUP($D45,'選手データ'!$J$2:$P$61,3,FALSE))))</f>
      </c>
      <c r="F46" s="243">
        <f>IF($D46="","",IF($C46="","",IF($C46="男子",VLOOKUP($D46,'選手データ'!$B$2:$H$61,2,FALSE),VLOOKUP($D46,'選手データ'!$J$2:$P$61,2,FALSE))))</f>
      </c>
      <c r="G46" s="142"/>
      <c r="H46" s="142"/>
      <c r="I46" s="140"/>
      <c r="K46" s="84" t="s">
        <v>38</v>
      </c>
      <c r="L46" s="88" t="s">
        <v>76</v>
      </c>
      <c r="M46" s="88" t="s">
        <v>76</v>
      </c>
      <c r="N46" s="181">
        <f t="shared" si="6"/>
        <v>0</v>
      </c>
      <c r="O46" s="182">
        <f t="shared" si="7"/>
        <v>0</v>
      </c>
      <c r="P46" s="187"/>
      <c r="Q46" s="10"/>
      <c r="R46" s="188"/>
      <c r="S46" s="13"/>
      <c r="T46" s="13"/>
      <c r="U46" s="9"/>
      <c r="AC46" s="204"/>
      <c r="AD46" s="160">
        <f>IF(G46="","",G46)</f>
      </c>
      <c r="AE46" s="160">
        <f>IF(H46="","",H46)</f>
      </c>
      <c r="AF46" s="160">
        <f>IF(I46="","",I46)</f>
      </c>
      <c r="AG46" s="160"/>
      <c r="AH46" s="162">
        <f t="shared" si="3"/>
      </c>
      <c r="AI46" s="162">
        <f t="shared" si="4"/>
      </c>
      <c r="AJ46" s="162">
        <f t="shared" si="5"/>
      </c>
    </row>
    <row r="47" spans="2:36" ht="27" customHeight="1">
      <c r="B47" s="200">
        <v>17</v>
      </c>
      <c r="C47" s="201"/>
      <c r="D47" s="201"/>
      <c r="E47" s="118">
        <f>IF($D47="","",IF($C47="","",IF($C47="男子",VLOOKUP($D47,'選手データ'!$B$2:$H$61,2,FALSE),VLOOKUP($D47,'選手データ'!$J$2:$P$61,2,FALSE))))</f>
      </c>
      <c r="F47" s="242">
        <f>IF($D47="","",IF($C47="","",IF($C47="男子",VLOOKUP($D47,'選手データ'!$B$2:$H$61,7,FALSE),VLOOKUP($D47,'選手データ'!$J$2:$P$61,7,FALSE))))</f>
      </c>
      <c r="G47" s="142"/>
      <c r="H47" s="142"/>
      <c r="I47" s="140"/>
      <c r="K47" s="84" t="s">
        <v>39</v>
      </c>
      <c r="L47" s="29" t="s">
        <v>45</v>
      </c>
      <c r="M47" s="88" t="s">
        <v>76</v>
      </c>
      <c r="N47" s="181">
        <f t="shared" si="6"/>
        <v>0</v>
      </c>
      <c r="O47" s="182">
        <f t="shared" si="7"/>
        <v>0</v>
      </c>
      <c r="P47" s="189"/>
      <c r="Q47" s="10"/>
      <c r="R47" s="190"/>
      <c r="S47" s="13"/>
      <c r="T47" s="13"/>
      <c r="U47" s="9"/>
      <c r="AC47" s="204">
        <v>17</v>
      </c>
      <c r="AD47" s="160">
        <f>IF(G47="","",C47&amp;G47)</f>
      </c>
      <c r="AE47" s="160">
        <f>IF(H47="","",C47&amp;H47)</f>
      </c>
      <c r="AF47" s="160">
        <f>IF(I47="","",C47&amp;I47)</f>
      </c>
      <c r="AG47" s="160"/>
      <c r="AH47" s="162">
        <f t="shared" si="3"/>
      </c>
      <c r="AI47" s="162">
        <f t="shared" si="4"/>
      </c>
      <c r="AJ47" s="162">
        <f t="shared" si="5"/>
      </c>
    </row>
    <row r="48" spans="2:36" ht="27" customHeight="1">
      <c r="B48" s="200"/>
      <c r="C48" s="201"/>
      <c r="D48" s="201"/>
      <c r="E48" s="118">
        <f>IF($D47="","",IF($C47="","",IF($C47="男子",VLOOKUP($D47,'選手データ'!$B$2:$H$61,3,FALSE),VLOOKUP($D47,'選手データ'!$J$2:$P$61,3,FALSE))))</f>
      </c>
      <c r="F48" s="243">
        <f>IF($D48="","",IF($C48="","",IF($C48="男子",VLOOKUP($D48,'選手データ'!$B$2:$H$61,2,FALSE),VLOOKUP($D48,'選手データ'!$J$2:$P$61,2,FALSE))))</f>
      </c>
      <c r="G48" s="142"/>
      <c r="H48" s="142"/>
      <c r="I48" s="140"/>
      <c r="K48" s="84" t="s">
        <v>40</v>
      </c>
      <c r="L48" s="88" t="s">
        <v>76</v>
      </c>
      <c r="M48" s="29" t="s">
        <v>45</v>
      </c>
      <c r="N48" s="181">
        <f t="shared" si="6"/>
        <v>0</v>
      </c>
      <c r="O48" s="182">
        <f t="shared" si="7"/>
        <v>0</v>
      </c>
      <c r="P48" s="187"/>
      <c r="Q48" s="10"/>
      <c r="R48" s="190"/>
      <c r="S48" s="13"/>
      <c r="T48" s="13"/>
      <c r="U48" s="9"/>
      <c r="AC48" s="204"/>
      <c r="AD48" s="160">
        <f>IF(G48="","",G48)</f>
      </c>
      <c r="AE48" s="160">
        <f>IF(H48="","",H48)</f>
      </c>
      <c r="AF48" s="160">
        <f>IF(I48="","",I48)</f>
      </c>
      <c r="AG48" s="160"/>
      <c r="AH48" s="162">
        <f t="shared" si="3"/>
      </c>
      <c r="AI48" s="162">
        <f t="shared" si="4"/>
      </c>
      <c r="AJ48" s="162">
        <f t="shared" si="5"/>
      </c>
    </row>
    <row r="49" spans="2:36" ht="27" customHeight="1">
      <c r="B49" s="200">
        <v>18</v>
      </c>
      <c r="C49" s="201"/>
      <c r="D49" s="201"/>
      <c r="E49" s="118">
        <f>IF($D49="","",IF($C49="","",IF($C49="男子",VLOOKUP($D49,'選手データ'!$B$2:$H$61,2,FALSE),VLOOKUP($D49,'選手データ'!$J$2:$P$61,2,FALSE))))</f>
      </c>
      <c r="F49" s="242">
        <f>IF($D49="","",IF($C49="","",IF($C49="男子",VLOOKUP($D49,'選手データ'!$B$2:$H$61,7,FALSE),VLOOKUP($D49,'選手データ'!$J$2:$P$61,7,FALSE))))</f>
      </c>
      <c r="G49" s="142"/>
      <c r="H49" s="142"/>
      <c r="I49" s="140"/>
      <c r="K49" s="84" t="s">
        <v>100</v>
      </c>
      <c r="L49" s="29" t="s">
        <v>45</v>
      </c>
      <c r="M49" s="29" t="s">
        <v>45</v>
      </c>
      <c r="N49" s="181">
        <f t="shared" si="6"/>
        <v>0</v>
      </c>
      <c r="O49" s="182">
        <f t="shared" si="7"/>
        <v>0</v>
      </c>
      <c r="P49" s="189"/>
      <c r="Q49" s="10"/>
      <c r="R49" s="190"/>
      <c r="S49" s="13"/>
      <c r="T49" s="13"/>
      <c r="U49" s="9"/>
      <c r="AC49" s="204">
        <v>18</v>
      </c>
      <c r="AD49" s="160">
        <f>IF(G49="","",C49&amp;G49)</f>
      </c>
      <c r="AE49" s="160">
        <f>IF(H49="","",C49&amp;H49)</f>
      </c>
      <c r="AF49" s="160">
        <f>IF(I49="","",C49&amp;I49)</f>
      </c>
      <c r="AG49" s="160"/>
      <c r="AH49" s="162">
        <f t="shared" si="3"/>
      </c>
      <c r="AI49" s="162">
        <f t="shared" si="4"/>
      </c>
      <c r="AJ49" s="162">
        <f t="shared" si="5"/>
      </c>
    </row>
    <row r="50" spans="2:36" ht="27" customHeight="1">
      <c r="B50" s="200"/>
      <c r="C50" s="201"/>
      <c r="D50" s="201"/>
      <c r="E50" s="118">
        <f>IF($D49="","",IF($C49="","",IF($C49="男子",VLOOKUP($D49,'選手データ'!$B$2:$H$61,3,FALSE),VLOOKUP($D49,'選手データ'!$J$2:$P$61,3,FALSE))))</f>
      </c>
      <c r="F50" s="243">
        <f>IF($D50="","",IF($C50="","",IF($C50="男子",VLOOKUP($D50,'選手データ'!$B$2:$H$61,2,FALSE),VLOOKUP($D50,'選手データ'!$J$2:$P$61,2,FALSE))))</f>
      </c>
      <c r="G50" s="142"/>
      <c r="H50" s="142"/>
      <c r="I50" s="140"/>
      <c r="K50" s="84" t="s">
        <v>89</v>
      </c>
      <c r="L50" s="29" t="s">
        <v>45</v>
      </c>
      <c r="M50" s="29" t="s">
        <v>45</v>
      </c>
      <c r="N50" s="181">
        <f t="shared" si="6"/>
        <v>0</v>
      </c>
      <c r="O50" s="182">
        <f t="shared" si="7"/>
        <v>0</v>
      </c>
      <c r="P50" s="189"/>
      <c r="Q50" s="10"/>
      <c r="R50" s="190"/>
      <c r="S50" s="13"/>
      <c r="T50" s="13"/>
      <c r="U50" s="9"/>
      <c r="AC50" s="204"/>
      <c r="AD50" s="160">
        <f>IF(G50="","",G50)</f>
      </c>
      <c r="AE50" s="160">
        <f>IF(H50="","",H50)</f>
      </c>
      <c r="AF50" s="160">
        <f>IF(I50="","",I50)</f>
      </c>
      <c r="AG50" s="160"/>
      <c r="AH50" s="162">
        <f t="shared" si="3"/>
      </c>
      <c r="AI50" s="162">
        <f t="shared" si="4"/>
      </c>
      <c r="AJ50" s="162">
        <f t="shared" si="5"/>
      </c>
    </row>
    <row r="51" spans="2:36" ht="27" customHeight="1">
      <c r="B51" s="200">
        <v>19</v>
      </c>
      <c r="C51" s="201"/>
      <c r="D51" s="201"/>
      <c r="E51" s="118">
        <f>IF($D51="","",IF($C51="","",IF($C51="男子",VLOOKUP($D51,'選手データ'!$B$2:$H$61,2,FALSE),VLOOKUP($D51,'選手データ'!$J$2:$P$61,2,FALSE))))</f>
      </c>
      <c r="F51" s="242">
        <f>IF($D51="","",IF($C51="","",IF($C51="男子",VLOOKUP($D51,'選手データ'!$B$2:$H$61,7,FALSE),VLOOKUP($D51,'選手データ'!$J$2:$P$61,7,FALSE))))</f>
      </c>
      <c r="G51" s="142"/>
      <c r="H51" s="142"/>
      <c r="I51" s="140"/>
      <c r="K51" s="84" t="s">
        <v>79</v>
      </c>
      <c r="L51" s="29" t="s">
        <v>45</v>
      </c>
      <c r="M51" s="29" t="s">
        <v>45</v>
      </c>
      <c r="N51" s="181">
        <f t="shared" si="6"/>
        <v>0</v>
      </c>
      <c r="O51" s="182">
        <f t="shared" si="7"/>
        <v>0</v>
      </c>
      <c r="P51" s="189"/>
      <c r="Q51" s="10"/>
      <c r="R51" s="190"/>
      <c r="S51" s="13"/>
      <c r="T51" s="13"/>
      <c r="U51" s="9"/>
      <c r="AC51" s="204">
        <v>19</v>
      </c>
      <c r="AD51" s="160">
        <f>IF(G51="","",C51&amp;G51)</f>
      </c>
      <c r="AE51" s="160">
        <f>IF(H51="","",C51&amp;H51)</f>
      </c>
      <c r="AF51" s="160">
        <f>IF(I51="","",C51&amp;I51)</f>
      </c>
      <c r="AG51" s="160"/>
      <c r="AH51" s="162">
        <f t="shared" si="3"/>
      </c>
      <c r="AI51" s="162">
        <f t="shared" si="4"/>
      </c>
      <c r="AJ51" s="162">
        <f t="shared" si="5"/>
      </c>
    </row>
    <row r="52" spans="2:36" ht="27" customHeight="1">
      <c r="B52" s="200"/>
      <c r="C52" s="201"/>
      <c r="D52" s="201"/>
      <c r="E52" s="118">
        <f>IF($D51="","",IF($C51="","",IF($C51="男子",VLOOKUP($D51,'選手データ'!$B$2:$H$61,3,FALSE),VLOOKUP($D51,'選手データ'!$J$2:$P$61,3,FALSE))))</f>
      </c>
      <c r="F52" s="243">
        <f>IF($D52="","",IF($C52="","",IF($C52="男子",VLOOKUP($D52,'選手データ'!$B$2:$H$61,2,FALSE),VLOOKUP($D52,'選手データ'!$J$2:$P$61,2,FALSE))))</f>
      </c>
      <c r="G52" s="142"/>
      <c r="H52" s="142"/>
      <c r="I52" s="140"/>
      <c r="K52" s="84" t="s">
        <v>80</v>
      </c>
      <c r="L52" s="29" t="s">
        <v>45</v>
      </c>
      <c r="M52" s="29" t="s">
        <v>45</v>
      </c>
      <c r="N52" s="181">
        <f t="shared" si="6"/>
        <v>0</v>
      </c>
      <c r="O52" s="182">
        <f t="shared" si="7"/>
        <v>0</v>
      </c>
      <c r="P52" s="189"/>
      <c r="Q52" s="10"/>
      <c r="R52" s="190"/>
      <c r="S52" s="13"/>
      <c r="T52" s="13"/>
      <c r="U52" s="9"/>
      <c r="AC52" s="204"/>
      <c r="AD52" s="160">
        <f>IF(G52="","",G52)</f>
      </c>
      <c r="AE52" s="160">
        <f>IF(H52="","",H52)</f>
      </c>
      <c r="AF52" s="160">
        <f>IF(I52="","",I52)</f>
      </c>
      <c r="AG52" s="160"/>
      <c r="AH52" s="162">
        <f t="shared" si="3"/>
      </c>
      <c r="AI52" s="162">
        <f t="shared" si="4"/>
      </c>
      <c r="AJ52" s="162">
        <f t="shared" si="5"/>
      </c>
    </row>
    <row r="53" spans="2:36" ht="27" customHeight="1">
      <c r="B53" s="200">
        <v>20</v>
      </c>
      <c r="C53" s="201"/>
      <c r="D53" s="201"/>
      <c r="E53" s="118">
        <f>IF($D53="","",IF($C53="","",IF($C53="男子",VLOOKUP($D53,'選手データ'!$B$2:$H$61,2,FALSE),VLOOKUP($D53,'選手データ'!$J$2:$P$61,2,FALSE))))</f>
      </c>
      <c r="F53" s="247">
        <f>IF($D53="","",IF($C53="","",IF($C53="男子",VLOOKUP($D53,'選手データ'!$B$2:$H$61,7,FALSE),VLOOKUP($D53,'選手データ'!$J$2:$P$61,7,FALSE))))</f>
      </c>
      <c r="G53" s="142"/>
      <c r="H53" s="142"/>
      <c r="I53" s="140"/>
      <c r="K53" s="84" t="s">
        <v>88</v>
      </c>
      <c r="L53" s="29" t="s">
        <v>45</v>
      </c>
      <c r="M53" s="29" t="s">
        <v>45</v>
      </c>
      <c r="N53" s="181">
        <f t="shared" si="6"/>
        <v>0</v>
      </c>
      <c r="O53" s="182">
        <f t="shared" si="7"/>
        <v>0</v>
      </c>
      <c r="P53" s="189"/>
      <c r="Q53" s="10"/>
      <c r="R53" s="190"/>
      <c r="S53" s="13"/>
      <c r="T53" s="13"/>
      <c r="U53" s="9"/>
      <c r="AC53" s="204">
        <v>20</v>
      </c>
      <c r="AD53" s="160">
        <f>IF(G53="","",C53&amp;G53)</f>
      </c>
      <c r="AE53" s="160">
        <f>IF(H53="","",C53&amp;H53)</f>
      </c>
      <c r="AF53" s="160">
        <f>IF(I53="","",C53&amp;I53)</f>
      </c>
      <c r="AG53" s="160"/>
      <c r="AH53" s="162">
        <f t="shared" si="3"/>
      </c>
      <c r="AI53" s="162">
        <f t="shared" si="4"/>
      </c>
      <c r="AJ53" s="162">
        <f t="shared" si="5"/>
      </c>
    </row>
    <row r="54" spans="2:36" ht="27" customHeight="1" thickBot="1">
      <c r="B54" s="202"/>
      <c r="C54" s="203"/>
      <c r="D54" s="203"/>
      <c r="E54" s="119">
        <f>IF($D53="","",IF($C53="","",IF($C53="男子",VLOOKUP($D53,'選手データ'!$B$2:$H$61,3,FALSE),VLOOKUP($D53,'選手データ'!$J$2:$P$61,3,FALSE))))</f>
      </c>
      <c r="F54" s="248">
        <f>IF($D54="","",IF($C54="","",IF($C54="男子",VLOOKUP($D54,'選手データ'!$B$2:$H$61,2,FALSE),VLOOKUP($D54,'選手データ'!$J$2:$P$61,2,FALSE))))</f>
      </c>
      <c r="G54" s="143"/>
      <c r="H54" s="143"/>
      <c r="I54" s="141"/>
      <c r="K54" s="84" t="s">
        <v>41</v>
      </c>
      <c r="L54" s="29" t="s">
        <v>45</v>
      </c>
      <c r="M54" s="29" t="s">
        <v>45</v>
      </c>
      <c r="N54" s="181">
        <f t="shared" si="6"/>
        <v>0</v>
      </c>
      <c r="O54" s="182">
        <f t="shared" si="7"/>
        <v>0</v>
      </c>
      <c r="P54" s="189"/>
      <c r="Q54" s="10"/>
      <c r="R54" s="188"/>
      <c r="S54" s="13"/>
      <c r="T54" s="13"/>
      <c r="U54" s="9"/>
      <c r="AC54" s="204"/>
      <c r="AD54" s="160">
        <f>IF(G54="","",G54)</f>
      </c>
      <c r="AE54" s="160">
        <f>IF(H54="","",H54)</f>
      </c>
      <c r="AF54" s="160">
        <f>IF(I54="","",I54)</f>
      </c>
      <c r="AG54" s="160"/>
      <c r="AH54" s="162">
        <f t="shared" si="3"/>
      </c>
      <c r="AI54" s="162">
        <f t="shared" si="4"/>
      </c>
      <c r="AJ54" s="162">
        <f t="shared" si="5"/>
      </c>
    </row>
    <row r="55" spans="1:36" ht="27" customHeight="1">
      <c r="A55" s="41">
        <f>COUNTA(E55,E57,E59,E61,E63,E65,E67,E69,E71,E73)</f>
        <v>10</v>
      </c>
      <c r="B55" s="200">
        <v>21</v>
      </c>
      <c r="C55" s="201"/>
      <c r="D55" s="201"/>
      <c r="E55" s="118">
        <f>IF($D55="","",IF($C55="","",IF($C55="男子",VLOOKUP($D55,'選手データ'!$B$2:$H$61,2,FALSE),VLOOKUP($D55,'選手データ'!$J$2:$P$61,2,FALSE))))</f>
      </c>
      <c r="F55" s="242">
        <f>IF($D55="","",IF($C55="","",IF($C55="男子",VLOOKUP($D55,'選手データ'!$B$2:$H$61,7,FALSE),VLOOKUP($D55,'選手データ'!$J$2:$P$61,7,FALSE))))</f>
      </c>
      <c r="G55" s="142"/>
      <c r="H55" s="142"/>
      <c r="I55" s="140"/>
      <c r="K55" s="84" t="s">
        <v>12</v>
      </c>
      <c r="L55" s="88" t="s">
        <v>76</v>
      </c>
      <c r="M55" s="88" t="s">
        <v>76</v>
      </c>
      <c r="N55" s="181">
        <f t="shared" si="6"/>
        <v>0</v>
      </c>
      <c r="O55" s="182">
        <f t="shared" si="7"/>
        <v>0</v>
      </c>
      <c r="P55" s="187"/>
      <c r="Q55" s="10"/>
      <c r="R55" s="190"/>
      <c r="S55" s="13"/>
      <c r="T55" s="13"/>
      <c r="U55" s="9"/>
      <c r="AC55" s="204">
        <v>21</v>
      </c>
      <c r="AD55" s="160">
        <f>IF(G55="","",C55&amp;G55)</f>
      </c>
      <c r="AE55" s="160">
        <f>IF(H55="","",C55&amp;H55)</f>
      </c>
      <c r="AF55" s="160">
        <f>IF(I55="","",C55&amp;I55)</f>
      </c>
      <c r="AG55" s="160"/>
      <c r="AH55" s="162">
        <f t="shared" si="3"/>
      </c>
      <c r="AI55" s="162">
        <f t="shared" si="4"/>
      </c>
      <c r="AJ55" s="162">
        <f t="shared" si="5"/>
      </c>
    </row>
    <row r="56" spans="1:36" ht="27" customHeight="1">
      <c r="A56" s="72">
        <f>COUNTA(G55:I55,G57:I57,G59:I59,G61:I61,G63:I63,G65:I65,G67:I67,G69:I69,G71:I71,G73:I73)</f>
        <v>0</v>
      </c>
      <c r="B56" s="200"/>
      <c r="C56" s="201"/>
      <c r="D56" s="201"/>
      <c r="E56" s="118">
        <f>IF($D55="","",IF($C55="","",IF($C55="男子",VLOOKUP($D55,'選手データ'!$B$2:$H$61,3,FALSE),VLOOKUP($D55,'選手データ'!$J$2:$P$61,3,FALSE))))</f>
      </c>
      <c r="F56" s="243">
        <f>IF($D56="","",IF($C56="","",IF($C56="男子",VLOOKUP($D56,'選手データ'!$B$2:$H$61,2,FALSE),VLOOKUP($D56,'選手データ'!$J$2:$P$61,2,FALSE))))</f>
      </c>
      <c r="G56" s="142"/>
      <c r="H56" s="142"/>
      <c r="I56" s="140"/>
      <c r="K56" s="84" t="s">
        <v>42</v>
      </c>
      <c r="L56" s="88" t="s">
        <v>76</v>
      </c>
      <c r="M56" s="88" t="s">
        <v>76</v>
      </c>
      <c r="N56" s="181">
        <f t="shared" si="6"/>
        <v>0</v>
      </c>
      <c r="O56" s="182">
        <f t="shared" si="7"/>
        <v>0</v>
      </c>
      <c r="P56" s="187"/>
      <c r="Q56" s="10"/>
      <c r="R56" s="188"/>
      <c r="S56" s="13"/>
      <c r="T56" s="13"/>
      <c r="U56" s="9"/>
      <c r="AC56" s="204"/>
      <c r="AD56" s="160">
        <f>IF(G56="","",G56)</f>
      </c>
      <c r="AE56" s="160">
        <f>IF(H56="","",H56)</f>
      </c>
      <c r="AF56" s="160">
        <f>IF(I56="","",I56)</f>
      </c>
      <c r="AG56" s="160"/>
      <c r="AH56" s="162">
        <f t="shared" si="3"/>
      </c>
      <c r="AI56" s="162">
        <f t="shared" si="4"/>
      </c>
      <c r="AJ56" s="162">
        <f t="shared" si="5"/>
      </c>
    </row>
    <row r="57" spans="2:36" ht="27" customHeight="1">
      <c r="B57" s="200">
        <v>22</v>
      </c>
      <c r="C57" s="201"/>
      <c r="D57" s="201"/>
      <c r="E57" s="118">
        <f>IF($D57="","",IF($C57="","",IF($C57="男子",VLOOKUP($D57,'選手データ'!$B$2:$H$61,2,FALSE),VLOOKUP($D57,'選手データ'!$J$2:$P$61,2,FALSE))))</f>
      </c>
      <c r="F57" s="242">
        <f>IF($D57="","",IF($C57="","",IF($C57="男子",VLOOKUP($D57,'選手データ'!$B$2:$H$61,7,FALSE),VLOOKUP($D57,'選手データ'!$J$2:$P$61,7,FALSE))))</f>
      </c>
      <c r="G57" s="142"/>
      <c r="H57" s="142"/>
      <c r="I57" s="140"/>
      <c r="K57" s="84" t="s">
        <v>43</v>
      </c>
      <c r="L57" s="88" t="s">
        <v>76</v>
      </c>
      <c r="M57" s="88" t="s">
        <v>76</v>
      </c>
      <c r="N57" s="181">
        <f t="shared" si="6"/>
        <v>0</v>
      </c>
      <c r="O57" s="182">
        <f t="shared" si="7"/>
        <v>0</v>
      </c>
      <c r="P57" s="187"/>
      <c r="Q57" s="10"/>
      <c r="R57" s="190"/>
      <c r="S57" s="12"/>
      <c r="T57" s="12"/>
      <c r="U57" s="9"/>
      <c r="AC57" s="204">
        <v>22</v>
      </c>
      <c r="AD57" s="160">
        <f>IF(G57="","",C57&amp;G57)</f>
      </c>
      <c r="AE57" s="160">
        <f>IF(H57="","",C57&amp;H57)</f>
      </c>
      <c r="AF57" s="160">
        <f>IF(I57="","",C57&amp;I57)</f>
      </c>
      <c r="AG57" s="160"/>
      <c r="AH57" s="162">
        <f t="shared" si="3"/>
      </c>
      <c r="AI57" s="162">
        <f t="shared" si="4"/>
      </c>
      <c r="AJ57" s="162">
        <f t="shared" si="5"/>
      </c>
    </row>
    <row r="58" spans="2:36" ht="27" customHeight="1">
      <c r="B58" s="200"/>
      <c r="C58" s="201"/>
      <c r="D58" s="201"/>
      <c r="E58" s="118">
        <f>IF($D57="","",IF($C57="","",IF($C57="男子",VLOOKUP($D57,'選手データ'!$B$2:$H$61,3,FALSE),VLOOKUP($D57,'選手データ'!$J$2:$P$61,3,FALSE))))</f>
      </c>
      <c r="F58" s="243">
        <f>IF($D58="","",IF($C58="","",IF($C58="男子",VLOOKUP($D58,'選手データ'!$B$2:$H$61,2,FALSE),VLOOKUP($D58,'選手データ'!$J$2:$P$61,2,FALSE))))</f>
      </c>
      <c r="G58" s="142"/>
      <c r="H58" s="142"/>
      <c r="I58" s="140"/>
      <c r="K58" s="84" t="s">
        <v>44</v>
      </c>
      <c r="L58" s="88" t="s">
        <v>76</v>
      </c>
      <c r="M58" s="88" t="s">
        <v>76</v>
      </c>
      <c r="N58" s="181">
        <f t="shared" si="6"/>
        <v>0</v>
      </c>
      <c r="O58" s="182">
        <f t="shared" si="7"/>
        <v>0</v>
      </c>
      <c r="P58" s="187"/>
      <c r="Q58" s="10"/>
      <c r="R58" s="188"/>
      <c r="S58" s="13"/>
      <c r="T58" s="13"/>
      <c r="U58" s="9"/>
      <c r="AC58" s="204"/>
      <c r="AD58" s="160">
        <f>IF(G58="","",G58)</f>
      </c>
      <c r="AE58" s="160">
        <f>IF(H58="","",H58)</f>
      </c>
      <c r="AF58" s="160">
        <f>IF(I58="","",I58)</f>
      </c>
      <c r="AG58" s="160"/>
      <c r="AH58" s="162">
        <f t="shared" si="3"/>
      </c>
      <c r="AI58" s="162">
        <f t="shared" si="4"/>
      </c>
      <c r="AJ58" s="162">
        <f t="shared" si="5"/>
      </c>
    </row>
    <row r="59" spans="2:36" ht="27" customHeight="1">
      <c r="B59" s="200">
        <v>23</v>
      </c>
      <c r="C59" s="201"/>
      <c r="D59" s="201"/>
      <c r="E59" s="118">
        <f>IF($D59="","",IF($C59="","",IF($C59="男子",VLOOKUP($D59,'選手データ'!$B$2:$H$61,2,FALSE),VLOOKUP($D59,'選手データ'!$J$2:$P$61,2,FALSE))))</f>
      </c>
      <c r="F59" s="242">
        <f>IF($D59="","",IF($C59="","",IF($C59="男子",VLOOKUP($D59,'選手データ'!$B$2:$H$61,7,FALSE),VLOOKUP($D59,'選手データ'!$J$2:$P$61,7,FALSE))))</f>
      </c>
      <c r="G59" s="142"/>
      <c r="H59" s="142"/>
      <c r="I59" s="140"/>
      <c r="K59" s="84" t="s">
        <v>70</v>
      </c>
      <c r="L59" s="29" t="s">
        <v>45</v>
      </c>
      <c r="M59" s="88" t="s">
        <v>76</v>
      </c>
      <c r="N59" s="181">
        <f t="shared" si="6"/>
        <v>0</v>
      </c>
      <c r="O59" s="182">
        <f t="shared" si="7"/>
        <v>0</v>
      </c>
      <c r="P59" s="189"/>
      <c r="Q59" s="10"/>
      <c r="R59" s="190"/>
      <c r="S59" s="13"/>
      <c r="T59" s="13"/>
      <c r="U59" s="9"/>
      <c r="AC59" s="204">
        <v>23</v>
      </c>
      <c r="AD59" s="160">
        <f>IF(G59="","",C59&amp;G59)</f>
      </c>
      <c r="AE59" s="160">
        <f>IF(H59="","",C59&amp;H59)</f>
      </c>
      <c r="AF59" s="160">
        <f>IF(I59="","",C59&amp;I59)</f>
      </c>
      <c r="AG59" s="160"/>
      <c r="AH59" s="162">
        <f t="shared" si="3"/>
      </c>
      <c r="AI59" s="162">
        <f t="shared" si="4"/>
      </c>
      <c r="AJ59" s="162">
        <f t="shared" si="5"/>
      </c>
    </row>
    <row r="60" spans="2:36" ht="27" customHeight="1">
      <c r="B60" s="200"/>
      <c r="C60" s="201"/>
      <c r="D60" s="201"/>
      <c r="E60" s="118">
        <f>IF($D59="","",IF($C59="","",IF($C59="男子",VLOOKUP($D59,'選手データ'!$B$2:$H$61,3,FALSE),VLOOKUP($D59,'選手データ'!$J$2:$P$61,3,FALSE))))</f>
      </c>
      <c r="F60" s="243">
        <f>IF($D60="","",IF($C60="","",IF($C60="男子",VLOOKUP($D60,'選手データ'!$B$2:$H$61,2,FALSE),VLOOKUP($D60,'選手データ'!$J$2:$P$61,2,FALSE))))</f>
      </c>
      <c r="G60" s="142"/>
      <c r="H60" s="142"/>
      <c r="I60" s="140"/>
      <c r="K60" s="84" t="s">
        <v>83</v>
      </c>
      <c r="L60" s="88" t="s">
        <v>76</v>
      </c>
      <c r="M60" s="29" t="s">
        <v>45</v>
      </c>
      <c r="N60" s="181">
        <f t="shared" si="6"/>
        <v>0</v>
      </c>
      <c r="O60" s="182">
        <f t="shared" si="7"/>
        <v>0</v>
      </c>
      <c r="P60" s="187"/>
      <c r="Q60" s="10"/>
      <c r="R60" s="188"/>
      <c r="S60" s="13"/>
      <c r="T60" s="13"/>
      <c r="U60" s="9"/>
      <c r="AC60" s="204"/>
      <c r="AD60" s="160">
        <f>IF(G60="","",G60)</f>
      </c>
      <c r="AE60" s="160">
        <f>IF(H60="","",H60)</f>
      </c>
      <c r="AF60" s="160">
        <f>IF(I60="","",I60)</f>
      </c>
      <c r="AG60" s="160"/>
      <c r="AH60" s="162">
        <f t="shared" si="3"/>
      </c>
      <c r="AI60" s="162">
        <f t="shared" si="4"/>
      </c>
      <c r="AJ60" s="162">
        <f t="shared" si="5"/>
      </c>
    </row>
    <row r="61" spans="2:36" ht="27" customHeight="1">
      <c r="B61" s="200">
        <v>24</v>
      </c>
      <c r="C61" s="201"/>
      <c r="D61" s="201"/>
      <c r="E61" s="118">
        <f>IF($D61="","",IF($C61="","",IF($C61="男子",VLOOKUP($D61,'選手データ'!$B$2:$H$61,2,FALSE),VLOOKUP($D61,'選手データ'!$J$2:$P$61,2,FALSE))))</f>
      </c>
      <c r="F61" s="242">
        <f>IF($D61="","",IF($C61="","",IF($C61="男子",VLOOKUP($D61,'選手データ'!$B$2:$H$61,7,FALSE),VLOOKUP($D61,'選手データ'!$J$2:$P$61,7,FALSE))))</f>
      </c>
      <c r="G61" s="142"/>
      <c r="H61" s="142"/>
      <c r="I61" s="140"/>
      <c r="K61" s="84" t="s">
        <v>71</v>
      </c>
      <c r="L61" s="29" t="s">
        <v>45</v>
      </c>
      <c r="M61" s="88" t="s">
        <v>76</v>
      </c>
      <c r="N61" s="181">
        <f t="shared" si="6"/>
        <v>0</v>
      </c>
      <c r="O61" s="182">
        <f t="shared" si="7"/>
        <v>0</v>
      </c>
      <c r="P61" s="189"/>
      <c r="Q61" s="10"/>
      <c r="R61" s="190"/>
      <c r="S61" s="13"/>
      <c r="T61" s="13"/>
      <c r="U61" s="9"/>
      <c r="AC61" s="204">
        <v>24</v>
      </c>
      <c r="AD61" s="160">
        <f>IF(G61="","",C61&amp;G61)</f>
      </c>
      <c r="AE61" s="160">
        <f>IF(H61="","",C61&amp;H61)</f>
      </c>
      <c r="AF61" s="160">
        <f>IF(I61="","",C61&amp;I61)</f>
      </c>
      <c r="AG61" s="160"/>
      <c r="AH61" s="162">
        <f t="shared" si="3"/>
      </c>
      <c r="AI61" s="162">
        <f t="shared" si="4"/>
      </c>
      <c r="AJ61" s="162">
        <f t="shared" si="5"/>
      </c>
    </row>
    <row r="62" spans="2:36" ht="27" customHeight="1">
      <c r="B62" s="200"/>
      <c r="C62" s="201"/>
      <c r="D62" s="201"/>
      <c r="E62" s="118">
        <f>IF($D61="","",IF($C61="","",IF($C61="男子",VLOOKUP($D61,'選手データ'!$B$2:$H$61,3,FALSE),VLOOKUP($D61,'選手データ'!$J$2:$P$61,3,FALSE))))</f>
      </c>
      <c r="F62" s="243">
        <f>IF($D62="","",IF($C62="","",IF($C62="男子",VLOOKUP($D62,'選手データ'!$B$2:$H$61,2,FALSE),VLOOKUP($D62,'選手データ'!$J$2:$P$61,2,FALSE))))</f>
      </c>
      <c r="G62" s="142"/>
      <c r="H62" s="142"/>
      <c r="I62" s="140"/>
      <c r="K62" s="84" t="s">
        <v>84</v>
      </c>
      <c r="L62" s="88" t="s">
        <v>76</v>
      </c>
      <c r="M62" s="29" t="s">
        <v>45</v>
      </c>
      <c r="N62" s="181">
        <f t="shared" si="6"/>
        <v>0</v>
      </c>
      <c r="O62" s="182">
        <f t="shared" si="7"/>
        <v>0</v>
      </c>
      <c r="P62" s="187"/>
      <c r="Q62" s="10"/>
      <c r="R62" s="190"/>
      <c r="S62" s="13"/>
      <c r="T62" s="13"/>
      <c r="U62" s="9"/>
      <c r="AC62" s="204"/>
      <c r="AD62" s="160">
        <f>IF(G62="","",G62)</f>
      </c>
      <c r="AE62" s="160">
        <f>IF(H62="","",H62)</f>
      </c>
      <c r="AF62" s="160">
        <f>IF(I62="","",I62)</f>
      </c>
      <c r="AG62" s="160"/>
      <c r="AH62" s="162">
        <f t="shared" si="3"/>
      </c>
      <c r="AI62" s="162">
        <f t="shared" si="4"/>
      </c>
      <c r="AJ62" s="162">
        <f t="shared" si="5"/>
      </c>
    </row>
    <row r="63" spans="2:36" ht="27" customHeight="1">
      <c r="B63" s="200">
        <v>25</v>
      </c>
      <c r="C63" s="201"/>
      <c r="D63" s="201"/>
      <c r="E63" s="118">
        <f>IF($D63="","",IF($C63="","",IF($C63="男子",VLOOKUP($D63,'選手データ'!$B$2:$H$61,2,FALSE),VLOOKUP($D63,'選手データ'!$J$2:$P$61,2,FALSE))))</f>
      </c>
      <c r="F63" s="242">
        <f>IF($D63="","",IF($C63="","",IF($C63="男子",VLOOKUP($D63,'選手データ'!$B$2:$H$61,7,FALSE),VLOOKUP($D63,'選手データ'!$J$2:$P$61,7,FALSE))))</f>
      </c>
      <c r="G63" s="142"/>
      <c r="H63" s="142"/>
      <c r="I63" s="140"/>
      <c r="K63" s="84" t="s">
        <v>85</v>
      </c>
      <c r="L63" s="88" t="s">
        <v>76</v>
      </c>
      <c r="M63" s="29" t="s">
        <v>45</v>
      </c>
      <c r="N63" s="181">
        <f t="shared" si="6"/>
        <v>0</v>
      </c>
      <c r="O63" s="182">
        <f t="shared" si="7"/>
        <v>0</v>
      </c>
      <c r="P63" s="187"/>
      <c r="Q63" s="10"/>
      <c r="R63" s="188"/>
      <c r="S63" s="13"/>
      <c r="T63" s="13"/>
      <c r="U63" s="9"/>
      <c r="AC63" s="204">
        <v>25</v>
      </c>
      <c r="AD63" s="160">
        <f>IF(G63="","",C63&amp;G63)</f>
      </c>
      <c r="AE63" s="160">
        <f>IF(H63="","",C63&amp;H63)</f>
      </c>
      <c r="AF63" s="160">
        <f>IF(I63="","",C63&amp;I63)</f>
      </c>
      <c r="AG63" s="160"/>
      <c r="AH63" s="162">
        <f t="shared" si="3"/>
      </c>
      <c r="AI63" s="162">
        <f t="shared" si="4"/>
      </c>
      <c r="AJ63" s="162">
        <f t="shared" si="5"/>
      </c>
    </row>
    <row r="64" spans="2:36" ht="27" customHeight="1">
      <c r="B64" s="200"/>
      <c r="C64" s="201"/>
      <c r="D64" s="201"/>
      <c r="E64" s="118">
        <f>IF($D63="","",IF($C63="","",IF($C63="男子",VLOOKUP($D63,'選手データ'!$B$2:$H$61,3,FALSE),VLOOKUP($D63,'選手データ'!$J$2:$P$61,3,FALSE))))</f>
      </c>
      <c r="F64" s="243">
        <f>IF($D64="","",IF($C64="","",IF($C64="男子",VLOOKUP($D64,'選手データ'!$B$2:$H$61,2,FALSE),VLOOKUP($D64,'選手データ'!$J$2:$P$61,2,FALSE))))</f>
      </c>
      <c r="G64" s="142"/>
      <c r="H64" s="142"/>
      <c r="I64" s="140"/>
      <c r="K64" s="84" t="s">
        <v>141</v>
      </c>
      <c r="L64" s="29" t="s">
        <v>45</v>
      </c>
      <c r="M64" s="88" t="s">
        <v>76</v>
      </c>
      <c r="N64" s="181">
        <f t="shared" si="6"/>
        <v>0</v>
      </c>
      <c r="O64" s="182">
        <f t="shared" si="7"/>
        <v>0</v>
      </c>
      <c r="P64" s="189"/>
      <c r="Q64" s="10"/>
      <c r="R64" s="190"/>
      <c r="S64" s="13"/>
      <c r="T64" s="13"/>
      <c r="U64" s="9"/>
      <c r="AC64" s="204"/>
      <c r="AD64" s="160">
        <f>IF(G64="","",G64)</f>
      </c>
      <c r="AE64" s="160">
        <f>IF(H64="","",H64)</f>
      </c>
      <c r="AF64" s="160">
        <f>IF(I64="","",I64)</f>
      </c>
      <c r="AG64" s="160"/>
      <c r="AH64" s="162">
        <f t="shared" si="3"/>
      </c>
      <c r="AI64" s="162">
        <f t="shared" si="4"/>
      </c>
      <c r="AJ64" s="162">
        <f t="shared" si="5"/>
      </c>
    </row>
    <row r="65" spans="2:36" ht="27" customHeight="1">
      <c r="B65" s="200">
        <v>26</v>
      </c>
      <c r="C65" s="201"/>
      <c r="D65" s="201"/>
      <c r="E65" s="118">
        <f>IF($D65="","",IF($C65="","",IF($C65="男子",VLOOKUP($D65,'選手データ'!$B$2:$H$61,2,FALSE),VLOOKUP($D65,'選手データ'!$J$2:$P$61,2,FALSE))))</f>
      </c>
      <c r="F65" s="242">
        <f>IF($D65="","",IF($C65="","",IF($C65="男子",VLOOKUP($D65,'選手データ'!$B$2:$H$61,7,FALSE),VLOOKUP($D65,'選手データ'!$J$2:$P$61,7,FALSE))))</f>
      </c>
      <c r="G65" s="142"/>
      <c r="H65" s="142"/>
      <c r="I65" s="140"/>
      <c r="K65" s="84" t="s">
        <v>81</v>
      </c>
      <c r="L65" s="29" t="s">
        <v>45</v>
      </c>
      <c r="M65" s="88" t="s">
        <v>76</v>
      </c>
      <c r="N65" s="181">
        <f t="shared" si="6"/>
        <v>0</v>
      </c>
      <c r="O65" s="182">
        <f t="shared" si="7"/>
        <v>0</v>
      </c>
      <c r="P65" s="187"/>
      <c r="Q65" s="10"/>
      <c r="R65" s="190"/>
      <c r="S65" s="13"/>
      <c r="T65" s="13"/>
      <c r="U65" s="9"/>
      <c r="AC65" s="204">
        <v>26</v>
      </c>
      <c r="AD65" s="160">
        <f>IF(G65="","",C65&amp;G65)</f>
      </c>
      <c r="AE65" s="160">
        <f>IF(H65="","",C65&amp;H65)</f>
      </c>
      <c r="AF65" s="160">
        <f>IF(I65="","",C65&amp;I65)</f>
      </c>
      <c r="AG65" s="160"/>
      <c r="AH65" s="162">
        <f t="shared" si="3"/>
      </c>
      <c r="AI65" s="162">
        <f t="shared" si="4"/>
      </c>
      <c r="AJ65" s="162">
        <f t="shared" si="5"/>
      </c>
    </row>
    <row r="66" spans="2:36" ht="27" customHeight="1">
      <c r="B66" s="200"/>
      <c r="C66" s="201"/>
      <c r="D66" s="201"/>
      <c r="E66" s="118">
        <f>IF($D65="","",IF($C65="","",IF($C65="男子",VLOOKUP($D65,'選手データ'!$B$2:$H$61,3,FALSE),VLOOKUP($D65,'選手データ'!$J$2:$P$61,3,FALSE))))</f>
      </c>
      <c r="F66" s="243">
        <f>IF($D66="","",IF($C66="","",IF($C66="男子",VLOOKUP($D66,'選手データ'!$B$2:$H$61,2,FALSE),VLOOKUP($D66,'選手データ'!$J$2:$P$61,2,FALSE))))</f>
      </c>
      <c r="G66" s="142"/>
      <c r="H66" s="142"/>
      <c r="I66" s="140"/>
      <c r="K66" s="84" t="s">
        <v>82</v>
      </c>
      <c r="L66" s="88" t="s">
        <v>76</v>
      </c>
      <c r="M66" s="29" t="s">
        <v>45</v>
      </c>
      <c r="N66" s="181">
        <f t="shared" si="6"/>
        <v>0</v>
      </c>
      <c r="O66" s="182">
        <f t="shared" si="7"/>
        <v>0</v>
      </c>
      <c r="P66" s="189"/>
      <c r="Q66" s="10"/>
      <c r="R66" s="190"/>
      <c r="S66" s="13"/>
      <c r="T66" s="13"/>
      <c r="U66" s="9"/>
      <c r="AC66" s="204"/>
      <c r="AD66" s="160">
        <f>IF(G66="","",G66)</f>
      </c>
      <c r="AE66" s="160">
        <f>IF(H66="","",H66)</f>
      </c>
      <c r="AF66" s="160">
        <f>IF(I66="","",I66)</f>
      </c>
      <c r="AG66" s="160"/>
      <c r="AH66" s="162">
        <f t="shared" si="3"/>
      </c>
      <c r="AI66" s="162">
        <f t="shared" si="4"/>
      </c>
      <c r="AJ66" s="162">
        <f t="shared" si="5"/>
      </c>
    </row>
    <row r="67" spans="2:36" ht="27" customHeight="1">
      <c r="B67" s="200">
        <v>27</v>
      </c>
      <c r="C67" s="201"/>
      <c r="D67" s="201"/>
      <c r="E67" s="118">
        <f>IF($D67="","",IF($C67="","",IF($C67="男子",VLOOKUP($D67,'選手データ'!$B$2:$H$61,2,FALSE),VLOOKUP($D67,'選手データ'!$J$2:$P$61,2,FALSE))))</f>
      </c>
      <c r="F67" s="242">
        <f>IF($D67="","",IF($C67="","",IF($C67="男子",VLOOKUP($D67,'選手データ'!$B$2:$H$61,7,FALSE),VLOOKUP($D67,'選手データ'!$J$2:$P$61,7,FALSE))))</f>
      </c>
      <c r="G67" s="142"/>
      <c r="H67" s="142"/>
      <c r="I67" s="140"/>
      <c r="K67" s="97" t="s">
        <v>86</v>
      </c>
      <c r="L67" s="98" t="s">
        <v>45</v>
      </c>
      <c r="M67" s="29" t="s">
        <v>45</v>
      </c>
      <c r="N67" s="183">
        <f t="shared" si="6"/>
        <v>0</v>
      </c>
      <c r="O67" s="184">
        <f t="shared" si="7"/>
        <v>0</v>
      </c>
      <c r="P67" s="189"/>
      <c r="Q67" s="12"/>
      <c r="R67" s="12"/>
      <c r="S67" s="13"/>
      <c r="T67" s="13"/>
      <c r="U67" s="9"/>
      <c r="AC67" s="204">
        <v>27</v>
      </c>
      <c r="AD67" s="160">
        <f>IF(G67="","",C67&amp;G67)</f>
      </c>
      <c r="AE67" s="160">
        <f>IF(H67="","",C67&amp;H67)</f>
      </c>
      <c r="AF67" s="160">
        <f>IF(I67="","",C67&amp;I67)</f>
      </c>
      <c r="AG67" s="160"/>
      <c r="AH67" s="162">
        <f t="shared" si="3"/>
      </c>
      <c r="AI67" s="162">
        <f t="shared" si="4"/>
      </c>
      <c r="AJ67" s="162">
        <f t="shared" si="5"/>
      </c>
    </row>
    <row r="68" spans="2:36" ht="27" customHeight="1" thickBot="1">
      <c r="B68" s="200"/>
      <c r="C68" s="201"/>
      <c r="D68" s="201"/>
      <c r="E68" s="118">
        <f>IF($D67="","",IF($C67="","",IF($C67="男子",VLOOKUP($D67,'選手データ'!$B$2:$H$61,3,FALSE),VLOOKUP($D67,'選手データ'!$J$2:$P$61,3,FALSE))))</f>
      </c>
      <c r="F68" s="243">
        <f>IF($D68="","",IF($C68="","",IF($C68="男子",VLOOKUP($D68,'選手データ'!$B$2:$H$61,2,FALSE),VLOOKUP($D68,'選手データ'!$J$2:$P$61,2,FALSE))))</f>
      </c>
      <c r="G68" s="142"/>
      <c r="H68" s="142"/>
      <c r="I68" s="140"/>
      <c r="K68" s="85" t="s">
        <v>87</v>
      </c>
      <c r="L68" s="96" t="s">
        <v>45</v>
      </c>
      <c r="M68" s="96" t="s">
        <v>45</v>
      </c>
      <c r="N68" s="185">
        <f t="shared" si="6"/>
        <v>0</v>
      </c>
      <c r="O68" s="186">
        <f t="shared" si="7"/>
        <v>0</v>
      </c>
      <c r="P68" s="12"/>
      <c r="Q68" s="13"/>
      <c r="R68" s="13"/>
      <c r="S68" s="13"/>
      <c r="T68" s="13"/>
      <c r="U68" s="9"/>
      <c r="AC68" s="204"/>
      <c r="AD68" s="160">
        <f>IF(G68="","",G68)</f>
      </c>
      <c r="AE68" s="160">
        <f>IF(H68="","",H68)</f>
      </c>
      <c r="AF68" s="160">
        <f>IF(I68="","",I68)</f>
      </c>
      <c r="AG68" s="160"/>
      <c r="AH68" s="162">
        <f t="shared" si="3"/>
      </c>
      <c r="AI68" s="162">
        <f t="shared" si="4"/>
      </c>
      <c r="AJ68" s="162">
        <f t="shared" si="5"/>
      </c>
    </row>
    <row r="69" spans="2:36" ht="27" customHeight="1">
      <c r="B69" s="200">
        <v>28</v>
      </c>
      <c r="C69" s="201"/>
      <c r="D69" s="201"/>
      <c r="E69" s="118">
        <f>IF($D69="","",IF($C69="","",IF($C69="男子",VLOOKUP($D69,'選手データ'!$B$2:$H$61,2,FALSE),VLOOKUP($D69,'選手データ'!$J$2:$P$61,2,FALSE))))</f>
      </c>
      <c r="F69" s="242">
        <f>IF($D69="","",IF($C69="","",IF($C69="男子",VLOOKUP($D69,'選手データ'!$B$2:$H$61,7,FALSE),VLOOKUP($D69,'選手データ'!$J$2:$P$61,7,FALSE))))</f>
      </c>
      <c r="G69" s="142"/>
      <c r="H69" s="142"/>
      <c r="I69" s="140"/>
      <c r="K69" s="11"/>
      <c r="L69" s="13"/>
      <c r="M69" s="13"/>
      <c r="N69" s="13"/>
      <c r="O69" s="13"/>
      <c r="P69" s="13"/>
      <c r="Q69" s="12"/>
      <c r="R69" s="12"/>
      <c r="S69" s="13"/>
      <c r="T69" s="13"/>
      <c r="U69" s="9"/>
      <c r="AC69" s="204">
        <v>28</v>
      </c>
      <c r="AD69" s="160">
        <f>IF(G69="","",C69&amp;G69)</f>
      </c>
      <c r="AE69" s="160">
        <f>IF(H69="","",C69&amp;H69)</f>
      </c>
      <c r="AF69" s="160">
        <f>IF(I69="","",C69&amp;I69)</f>
      </c>
      <c r="AG69" s="160"/>
      <c r="AH69" s="162">
        <f t="shared" si="3"/>
      </c>
      <c r="AI69" s="162">
        <f t="shared" si="4"/>
      </c>
      <c r="AJ69" s="162">
        <f t="shared" si="5"/>
      </c>
    </row>
    <row r="70" spans="2:36" ht="27" customHeight="1">
      <c r="B70" s="200"/>
      <c r="C70" s="201"/>
      <c r="D70" s="201"/>
      <c r="E70" s="118">
        <f>IF($D69="","",IF($C69="","",IF($C69="男子",VLOOKUP($D69,'選手データ'!$B$2:$H$61,3,FALSE),VLOOKUP($D69,'選手データ'!$J$2:$P$61,3,FALSE))))</f>
      </c>
      <c r="F70" s="243">
        <f>IF($D70="","",IF($C70="","",IF($C70="男子",VLOOKUP($D70,'選手データ'!$B$2:$H$61,2,FALSE),VLOOKUP($D70,'選手データ'!$J$2:$P$61,2,FALSE))))</f>
      </c>
      <c r="G70" s="142"/>
      <c r="H70" s="142"/>
      <c r="I70" s="140"/>
      <c r="K70" s="11"/>
      <c r="L70" s="12"/>
      <c r="M70" s="13"/>
      <c r="N70" s="13"/>
      <c r="O70" s="13"/>
      <c r="P70" s="12"/>
      <c r="Q70" s="12"/>
      <c r="R70" s="12"/>
      <c r="S70" s="13"/>
      <c r="T70" s="13"/>
      <c r="U70" s="9"/>
      <c r="AC70" s="204"/>
      <c r="AD70" s="160">
        <f>IF(G70="","",G70)</f>
      </c>
      <c r="AE70" s="160">
        <f>IF(H70="","",H70)</f>
      </c>
      <c r="AF70" s="160">
        <f>IF(I70="","",I70)</f>
      </c>
      <c r="AG70" s="160"/>
      <c r="AH70" s="162">
        <f t="shared" si="3"/>
      </c>
      <c r="AI70" s="162">
        <f t="shared" si="4"/>
      </c>
      <c r="AJ70" s="162">
        <f t="shared" si="5"/>
      </c>
    </row>
    <row r="71" spans="2:36" ht="27" customHeight="1">
      <c r="B71" s="200">
        <v>29</v>
      </c>
      <c r="C71" s="201"/>
      <c r="D71" s="201"/>
      <c r="E71" s="118">
        <f>IF($D71="","",IF($C71="","",IF($C71="男子",VLOOKUP($D71,'選手データ'!$B$2:$H$61,2,FALSE),VLOOKUP($D71,'選手データ'!$J$2:$P$61,2,FALSE))))</f>
      </c>
      <c r="F71" s="242">
        <f>IF($D71="","",IF($C71="","",IF($C71="男子",VLOOKUP($D71,'選手データ'!$B$2:$H$61,7,FALSE),VLOOKUP($D71,'選手データ'!$J$2:$P$61,7,FALSE))))</f>
      </c>
      <c r="G71" s="142"/>
      <c r="H71" s="142"/>
      <c r="I71" s="140"/>
      <c r="K71" s="11"/>
      <c r="L71" s="12"/>
      <c r="M71" s="13"/>
      <c r="N71" s="13"/>
      <c r="O71" s="12"/>
      <c r="P71" s="12"/>
      <c r="Q71" s="12"/>
      <c r="R71" s="12"/>
      <c r="S71" s="13"/>
      <c r="T71" s="13"/>
      <c r="U71" s="9"/>
      <c r="AC71" s="204">
        <v>29</v>
      </c>
      <c r="AD71" s="160">
        <f>IF(G71="","",C71&amp;G71)</f>
      </c>
      <c r="AE71" s="160">
        <f>IF(H71="","",C71&amp;H71)</f>
      </c>
      <c r="AF71" s="160">
        <f>IF(I71="","",C71&amp;I71)</f>
      </c>
      <c r="AG71" s="160"/>
      <c r="AH71" s="162">
        <f t="shared" si="3"/>
      </c>
      <c r="AI71" s="162">
        <f t="shared" si="4"/>
      </c>
      <c r="AJ71" s="162">
        <f t="shared" si="5"/>
      </c>
    </row>
    <row r="72" spans="2:36" ht="27" customHeight="1">
      <c r="B72" s="200"/>
      <c r="C72" s="201"/>
      <c r="D72" s="201"/>
      <c r="E72" s="118">
        <f>IF($D71="","",IF($C71="","",IF($C71="男子",VLOOKUP($D71,'選手データ'!$B$2:$H$61,3,FALSE),VLOOKUP($D71,'選手データ'!$J$2:$P$61,3,FALSE))))</f>
      </c>
      <c r="F72" s="243">
        <f>IF($D72="","",IF($C72="","",IF($C72="男子",VLOOKUP($D72,'選手データ'!$B$2:$H$61,2,FALSE),VLOOKUP($D72,'選手データ'!$J$2:$P$61,2,FALSE))))</f>
      </c>
      <c r="G72" s="142"/>
      <c r="H72" s="142"/>
      <c r="I72" s="140"/>
      <c r="K72" s="11"/>
      <c r="L72" s="12"/>
      <c r="M72" s="13"/>
      <c r="N72" s="13"/>
      <c r="O72" s="13"/>
      <c r="P72" s="12"/>
      <c r="Q72" s="12"/>
      <c r="R72" s="12"/>
      <c r="S72" s="13"/>
      <c r="T72" s="13"/>
      <c r="U72" s="9"/>
      <c r="AC72" s="204"/>
      <c r="AD72" s="160">
        <f>IF(G72="","",G72)</f>
      </c>
      <c r="AE72" s="160">
        <f>IF(H72="","",H72)</f>
      </c>
      <c r="AF72" s="160">
        <f>IF(I72="","",I72)</f>
      </c>
      <c r="AG72" s="160"/>
      <c r="AH72" s="162">
        <f t="shared" si="3"/>
      </c>
      <c r="AI72" s="162">
        <f t="shared" si="4"/>
      </c>
      <c r="AJ72" s="162">
        <f t="shared" si="5"/>
      </c>
    </row>
    <row r="73" spans="2:36" ht="27" customHeight="1">
      <c r="B73" s="200">
        <v>30</v>
      </c>
      <c r="C73" s="201"/>
      <c r="D73" s="201"/>
      <c r="E73" s="118">
        <f>IF($D73="","",IF($C73="","",IF($C73="男子",VLOOKUP($D73,'選手データ'!$B$2:$H$61,2,FALSE),VLOOKUP($D73,'選手データ'!$J$2:$P$61,2,FALSE))))</f>
      </c>
      <c r="F73" s="247">
        <f>IF($D73="","",IF($C73="","",IF($C73="男子",VLOOKUP($D73,'選手データ'!$B$2:$H$61,7,FALSE),VLOOKUP($D73,'選手データ'!$J$2:$P$61,7,FALSE))))</f>
      </c>
      <c r="G73" s="142"/>
      <c r="H73" s="142"/>
      <c r="I73" s="140"/>
      <c r="K73" s="11"/>
      <c r="L73" s="12"/>
      <c r="M73" s="13"/>
      <c r="N73" s="13"/>
      <c r="O73" s="13"/>
      <c r="P73" s="12"/>
      <c r="Q73" s="12"/>
      <c r="R73" s="12"/>
      <c r="S73" s="13"/>
      <c r="T73" s="13"/>
      <c r="U73" s="9"/>
      <c r="AC73" s="204">
        <v>30</v>
      </c>
      <c r="AD73" s="160">
        <f>IF(G73="","",C73&amp;G73)</f>
      </c>
      <c r="AE73" s="160">
        <f>IF(H73="","",C73&amp;H73)</f>
      </c>
      <c r="AF73" s="160">
        <f>IF(I73="","",C73&amp;I73)</f>
      </c>
      <c r="AG73" s="160"/>
      <c r="AH73" s="162">
        <f t="shared" si="3"/>
      </c>
      <c r="AI73" s="162">
        <f t="shared" si="4"/>
      </c>
      <c r="AJ73" s="162">
        <f t="shared" si="5"/>
      </c>
    </row>
    <row r="74" spans="2:36" ht="27" customHeight="1" thickBot="1">
      <c r="B74" s="202"/>
      <c r="C74" s="203"/>
      <c r="D74" s="203"/>
      <c r="E74" s="119">
        <f>IF($D73="","",IF($C73="","",IF($C73="男子",VLOOKUP($D73,'選手データ'!$B$2:$H$61,3,FALSE),VLOOKUP($D73,'選手データ'!$J$2:$P$61,3,FALSE))))</f>
      </c>
      <c r="F74" s="248">
        <f>IF($D74="","",IF($C74="","",IF($C74="男子",VLOOKUP($D74,'選手データ'!$B$2:$H$61,2,FALSE),VLOOKUP($D74,'選手データ'!$J$2:$P$61,2,FALSE))))</f>
      </c>
      <c r="G74" s="143"/>
      <c r="H74" s="143"/>
      <c r="I74" s="141"/>
      <c r="K74" s="11"/>
      <c r="L74" s="12"/>
      <c r="M74" s="13"/>
      <c r="N74" s="13"/>
      <c r="O74" s="13"/>
      <c r="P74" s="12"/>
      <c r="Q74" s="12"/>
      <c r="R74" s="12"/>
      <c r="S74" s="13"/>
      <c r="T74" s="13"/>
      <c r="U74" s="9"/>
      <c r="AC74" s="204"/>
      <c r="AD74" s="160">
        <f>IF(G74="","",G74)</f>
      </c>
      <c r="AE74" s="160">
        <f>IF(H74="","",H74)</f>
      </c>
      <c r="AF74" s="160">
        <f>IF(I74="","",I74)</f>
      </c>
      <c r="AG74" s="160"/>
      <c r="AH74" s="162">
        <f t="shared" si="3"/>
      </c>
      <c r="AI74" s="162">
        <f t="shared" si="4"/>
      </c>
      <c r="AJ74" s="162">
        <f t="shared" si="5"/>
      </c>
    </row>
    <row r="75" spans="1:36" ht="27" customHeight="1">
      <c r="A75" s="41">
        <f>COUNTA(E75,E77,E79,E81,E83,E85,E87,E89,E91,E93)</f>
        <v>10</v>
      </c>
      <c r="B75" s="200">
        <v>31</v>
      </c>
      <c r="C75" s="201"/>
      <c r="D75" s="201"/>
      <c r="E75" s="118">
        <f>IF($D75="","",IF($C75="","",IF($C75="男子",VLOOKUP($D75,'選手データ'!$B$2:$H$61,2,FALSE),VLOOKUP($D75,'選手データ'!$J$2:$P$61,2,FALSE))))</f>
      </c>
      <c r="F75" s="242">
        <f>IF($D75="","",IF($C75="","",IF($C75="男子",VLOOKUP($D75,'選手データ'!$B$2:$H$61,7,FALSE),VLOOKUP($D75,'選手データ'!$J$2:$P$61,7,FALSE))))</f>
      </c>
      <c r="G75" s="142"/>
      <c r="H75" s="142"/>
      <c r="I75" s="140"/>
      <c r="K75" s="11"/>
      <c r="L75" s="12"/>
      <c r="M75" s="12"/>
      <c r="N75" s="12"/>
      <c r="O75" s="13"/>
      <c r="P75" s="12"/>
      <c r="Q75" s="12"/>
      <c r="R75" s="12"/>
      <c r="S75" s="13"/>
      <c r="T75" s="13"/>
      <c r="U75" s="9"/>
      <c r="AC75" s="204">
        <v>31</v>
      </c>
      <c r="AD75" s="160">
        <f>IF(G75="","",C75&amp;G75)</f>
      </c>
      <c r="AE75" s="160">
        <f>IF(H75="","",C75&amp;H75)</f>
      </c>
      <c r="AF75" s="160">
        <f>IF(I75="","",C75&amp;I75)</f>
      </c>
      <c r="AG75" s="160"/>
      <c r="AH75" s="162">
        <f t="shared" si="3"/>
      </c>
      <c r="AI75" s="162">
        <f t="shared" si="4"/>
      </c>
      <c r="AJ75" s="162">
        <f t="shared" si="5"/>
      </c>
    </row>
    <row r="76" spans="1:36" ht="27" customHeight="1">
      <c r="A76" s="72">
        <f>COUNTA(G75:I75,G77:I77,G79:I79,G81:I81,G83:I83,G85:I85,G87:I87,G89:I89,G91:I91,G93:I93)</f>
        <v>0</v>
      </c>
      <c r="B76" s="200"/>
      <c r="C76" s="201"/>
      <c r="D76" s="201"/>
      <c r="E76" s="118">
        <f>IF($D75="","",IF($C75="","",IF($C75="男子",VLOOKUP($D75,'選手データ'!$B$2:$H$61,3,FALSE),VLOOKUP($D75,'選手データ'!$J$2:$P$61,3,FALSE))))</f>
      </c>
      <c r="F76" s="243">
        <f>IF($D76="","",IF($C76="","",IF($C76="男子",VLOOKUP($D76,'選手データ'!$B$2:$H$61,2,FALSE),VLOOKUP($D76,'選手データ'!$J$2:$P$61,2,FALSE))))</f>
      </c>
      <c r="G76" s="142"/>
      <c r="H76" s="142"/>
      <c r="I76" s="140"/>
      <c r="K76" s="11"/>
      <c r="L76" s="12"/>
      <c r="M76" s="12"/>
      <c r="N76" s="12"/>
      <c r="O76" s="13"/>
      <c r="P76" s="12"/>
      <c r="Q76" s="12"/>
      <c r="R76" s="12"/>
      <c r="S76" s="13"/>
      <c r="T76" s="13"/>
      <c r="U76" s="9"/>
      <c r="AC76" s="204"/>
      <c r="AD76" s="160">
        <f>IF(G76="","",G76)</f>
      </c>
      <c r="AE76" s="160">
        <f>IF(H76="","",H76)</f>
      </c>
      <c r="AF76" s="160">
        <f>IF(I76="","",I76)</f>
      </c>
      <c r="AG76" s="160"/>
      <c r="AH76" s="162">
        <f t="shared" si="3"/>
      </c>
      <c r="AI76" s="162">
        <f t="shared" si="4"/>
      </c>
      <c r="AJ76" s="162">
        <f t="shared" si="5"/>
      </c>
    </row>
    <row r="77" spans="2:36" ht="27" customHeight="1">
      <c r="B77" s="200">
        <v>32</v>
      </c>
      <c r="C77" s="201"/>
      <c r="D77" s="201"/>
      <c r="E77" s="118">
        <f>IF($D77="","",IF($C77="","",IF($C77="男子",VLOOKUP($D77,'選手データ'!$B$2:$H$61,2,FALSE),VLOOKUP($D77,'選手データ'!$J$2:$P$61,2,FALSE))))</f>
      </c>
      <c r="F77" s="242">
        <f>IF($D77="","",IF($C77="","",IF($C77="男子",VLOOKUP($D77,'選手データ'!$B$2:$H$61,7,FALSE),VLOOKUP($D77,'選手データ'!$J$2:$P$61,7,FALSE))))</f>
      </c>
      <c r="G77" s="142"/>
      <c r="H77" s="142"/>
      <c r="I77" s="140"/>
      <c r="K77" s="11"/>
      <c r="L77" s="12"/>
      <c r="M77" s="13"/>
      <c r="N77" s="13"/>
      <c r="O77" s="13"/>
      <c r="P77" s="12"/>
      <c r="Q77" s="13"/>
      <c r="R77" s="13"/>
      <c r="S77" s="12"/>
      <c r="T77" s="12"/>
      <c r="U77" s="9"/>
      <c r="AC77" s="204">
        <v>32</v>
      </c>
      <c r="AD77" s="160">
        <f>IF(G77="","",C77&amp;G77)</f>
      </c>
      <c r="AE77" s="160">
        <f>IF(H77="","",C77&amp;H77)</f>
      </c>
      <c r="AF77" s="160">
        <f>IF(I77="","",C77&amp;I77)</f>
      </c>
      <c r="AG77" s="160"/>
      <c r="AH77" s="162">
        <f t="shared" si="3"/>
      </c>
      <c r="AI77" s="162">
        <f t="shared" si="4"/>
      </c>
      <c r="AJ77" s="162">
        <f t="shared" si="5"/>
      </c>
    </row>
    <row r="78" spans="2:36" ht="27" customHeight="1">
      <c r="B78" s="200"/>
      <c r="C78" s="201"/>
      <c r="D78" s="201"/>
      <c r="E78" s="118">
        <f>IF($D77="","",IF($C77="","",IF($C77="男子",VLOOKUP($D77,'選手データ'!$B$2:$H$61,3,FALSE),VLOOKUP($D77,'選手データ'!$J$2:$P$61,3,FALSE))))</f>
      </c>
      <c r="F78" s="243">
        <f>IF($D78="","",IF($C78="","",IF($C78="男子",VLOOKUP($D78,'選手データ'!$B$2:$H$61,2,FALSE),VLOOKUP($D78,'選手データ'!$J$2:$P$61,2,FALSE))))</f>
      </c>
      <c r="G78" s="142"/>
      <c r="H78" s="142"/>
      <c r="I78" s="140"/>
      <c r="K78" s="11"/>
      <c r="L78" s="12"/>
      <c r="M78" s="13"/>
      <c r="N78" s="13"/>
      <c r="O78" s="13"/>
      <c r="P78" s="13"/>
      <c r="Q78" s="12"/>
      <c r="R78" s="12"/>
      <c r="S78" s="13"/>
      <c r="T78" s="13"/>
      <c r="U78" s="9"/>
      <c r="AC78" s="204"/>
      <c r="AD78" s="160">
        <f>IF(G78="","",G78)</f>
      </c>
      <c r="AE78" s="160">
        <f>IF(H78="","",H78)</f>
      </c>
      <c r="AF78" s="160">
        <f>IF(I78="","",I78)</f>
      </c>
      <c r="AG78" s="160"/>
      <c r="AH78" s="162">
        <f t="shared" si="3"/>
      </c>
      <c r="AI78" s="162">
        <f t="shared" si="4"/>
      </c>
      <c r="AJ78" s="162">
        <f t="shared" si="5"/>
      </c>
    </row>
    <row r="79" spans="2:36" ht="27" customHeight="1">
      <c r="B79" s="200">
        <v>33</v>
      </c>
      <c r="C79" s="201"/>
      <c r="D79" s="201"/>
      <c r="E79" s="118">
        <f>IF($D79="","",IF($C79="","",IF($C79="男子",VLOOKUP($D79,'選手データ'!$B$2:$H$61,2,FALSE),VLOOKUP($D79,'選手データ'!$J$2:$P$61,2,FALSE))))</f>
      </c>
      <c r="F79" s="242">
        <f>IF($D79="","",IF($C79="","",IF($C79="男子",VLOOKUP($D79,'選手データ'!$B$2:$H$61,7,FALSE),VLOOKUP($D79,'選手データ'!$J$2:$P$61,7,FALSE))))</f>
      </c>
      <c r="G79" s="142"/>
      <c r="H79" s="142"/>
      <c r="I79" s="140"/>
      <c r="K79" s="11"/>
      <c r="L79" s="13"/>
      <c r="M79" s="13"/>
      <c r="N79" s="13"/>
      <c r="O79" s="12"/>
      <c r="P79" s="12"/>
      <c r="Q79" s="12"/>
      <c r="R79" s="12"/>
      <c r="S79" s="13"/>
      <c r="T79" s="13"/>
      <c r="U79" s="9"/>
      <c r="AC79" s="204">
        <v>33</v>
      </c>
      <c r="AD79" s="160">
        <f>IF(G79="","",C79&amp;G79)</f>
      </c>
      <c r="AE79" s="160">
        <f>IF(H79="","",C79&amp;H79)</f>
      </c>
      <c r="AF79" s="160">
        <f>IF(I79="","",C79&amp;I79)</f>
      </c>
      <c r="AG79" s="160"/>
      <c r="AH79" s="162">
        <f t="shared" si="3"/>
      </c>
      <c r="AI79" s="162">
        <f t="shared" si="4"/>
      </c>
      <c r="AJ79" s="162">
        <f t="shared" si="5"/>
      </c>
    </row>
    <row r="80" spans="2:36" ht="27" customHeight="1">
      <c r="B80" s="200"/>
      <c r="C80" s="201"/>
      <c r="D80" s="201"/>
      <c r="E80" s="118">
        <f>IF($D79="","",IF($C79="","",IF($C79="男子",VLOOKUP($D79,'選手データ'!$B$2:$H$61,3,FALSE),VLOOKUP($D79,'選手データ'!$J$2:$P$61,3,FALSE))))</f>
      </c>
      <c r="F80" s="243">
        <f>IF($D80="","",IF($C80="","",IF($C80="男子",VLOOKUP($D80,'選手データ'!$B$2:$H$61,2,FALSE),VLOOKUP($D80,'選手データ'!$J$2:$P$61,2,FALSE))))</f>
      </c>
      <c r="G80" s="142"/>
      <c r="H80" s="142"/>
      <c r="I80" s="140"/>
      <c r="K80" s="11"/>
      <c r="L80" s="12"/>
      <c r="M80" s="13"/>
      <c r="N80" s="13"/>
      <c r="O80" s="13"/>
      <c r="P80" s="12"/>
      <c r="Q80" s="13"/>
      <c r="R80" s="13"/>
      <c r="S80" s="13"/>
      <c r="T80" s="13"/>
      <c r="U80" s="9"/>
      <c r="AC80" s="204"/>
      <c r="AD80" s="160">
        <f>IF(G80="","",G80)</f>
      </c>
      <c r="AE80" s="160">
        <f>IF(H80="","",H80)</f>
      </c>
      <c r="AF80" s="160">
        <f>IF(I80="","",I80)</f>
      </c>
      <c r="AG80" s="160"/>
      <c r="AH80" s="162">
        <f t="shared" si="3"/>
      </c>
      <c r="AI80" s="162">
        <f t="shared" si="4"/>
      </c>
      <c r="AJ80" s="162">
        <f t="shared" si="5"/>
      </c>
    </row>
    <row r="81" spans="2:36" ht="27" customHeight="1">
      <c r="B81" s="200">
        <v>34</v>
      </c>
      <c r="C81" s="201"/>
      <c r="D81" s="201"/>
      <c r="E81" s="118">
        <f>IF($D81="","",IF($C81="","",IF($C81="男子",VLOOKUP($D81,'選手データ'!$B$2:$H$61,2,FALSE),VLOOKUP($D81,'選手データ'!$J$2:$P$61,2,FALSE))))</f>
      </c>
      <c r="F81" s="242">
        <f>IF($D81="","",IF($C81="","",IF($C81="男子",VLOOKUP($D81,'選手データ'!$B$2:$H$61,7,FALSE),VLOOKUP($D81,'選手データ'!$J$2:$P$61,7,FALSE))))</f>
      </c>
      <c r="G81" s="142"/>
      <c r="H81" s="142"/>
      <c r="I81" s="140"/>
      <c r="K81" s="11"/>
      <c r="L81" s="13"/>
      <c r="M81" s="13"/>
      <c r="N81" s="13"/>
      <c r="O81" s="13"/>
      <c r="P81" s="13"/>
      <c r="Q81" s="12"/>
      <c r="R81" s="12"/>
      <c r="S81" s="13"/>
      <c r="T81" s="13"/>
      <c r="U81" s="9"/>
      <c r="AC81" s="204">
        <v>34</v>
      </c>
      <c r="AD81" s="160">
        <f>IF(G81="","",C81&amp;G81)</f>
      </c>
      <c r="AE81" s="160">
        <f>IF(H81="","",C81&amp;H81)</f>
      </c>
      <c r="AF81" s="160">
        <f>IF(I81="","",C81&amp;I81)</f>
      </c>
      <c r="AG81" s="160"/>
      <c r="AH81" s="162">
        <f aca="true" t="shared" si="8" ref="AH81:AH114">IF(AD81=9999,AD80,"")</f>
      </c>
      <c r="AI81" s="162">
        <f aca="true" t="shared" si="9" ref="AI81:AI114">IF(AE81=9999,AE80,"")</f>
      </c>
      <c r="AJ81" s="162">
        <f aca="true" t="shared" si="10" ref="AJ81:AJ114">IF(AF81=9999,AF80,"")</f>
      </c>
    </row>
    <row r="82" spans="2:36" ht="27" customHeight="1">
      <c r="B82" s="200"/>
      <c r="C82" s="201"/>
      <c r="D82" s="201"/>
      <c r="E82" s="118">
        <f>IF($D81="","",IF($C81="","",IF($C81="男子",VLOOKUP($D81,'選手データ'!$B$2:$H$61,3,FALSE),VLOOKUP($D81,'選手データ'!$J$2:$P$61,3,FALSE))))</f>
      </c>
      <c r="F82" s="243">
        <f>IF($D82="","",IF($C82="","",IF($C82="男子",VLOOKUP($D82,'選手データ'!$B$2:$H$61,2,FALSE),VLOOKUP($D82,'選手データ'!$J$2:$P$61,2,FALSE))))</f>
      </c>
      <c r="G82" s="142"/>
      <c r="H82" s="142"/>
      <c r="I82" s="140"/>
      <c r="K82" s="11"/>
      <c r="L82" s="12"/>
      <c r="M82" s="13"/>
      <c r="N82" s="13"/>
      <c r="O82" s="13"/>
      <c r="P82" s="12"/>
      <c r="Q82" s="12"/>
      <c r="R82" s="12"/>
      <c r="S82" s="13"/>
      <c r="T82" s="13"/>
      <c r="U82" s="9"/>
      <c r="AC82" s="204"/>
      <c r="AD82" s="160">
        <f>IF(G82="","",G82)</f>
      </c>
      <c r="AE82" s="160">
        <f>IF(H82="","",H82)</f>
      </c>
      <c r="AF82" s="160">
        <f>IF(I82="","",I82)</f>
      </c>
      <c r="AG82" s="160"/>
      <c r="AH82" s="162">
        <f t="shared" si="8"/>
      </c>
      <c r="AI82" s="162">
        <f t="shared" si="9"/>
      </c>
      <c r="AJ82" s="162">
        <f t="shared" si="10"/>
      </c>
    </row>
    <row r="83" spans="2:36" ht="27" customHeight="1">
      <c r="B83" s="200">
        <v>35</v>
      </c>
      <c r="C83" s="201"/>
      <c r="D83" s="201"/>
      <c r="E83" s="118">
        <f>IF($D83="","",IF($C83="","",IF($C83="男子",VLOOKUP($D83,'選手データ'!$B$2:$H$61,2,FALSE),VLOOKUP($D83,'選手データ'!$J$2:$P$61,2,FALSE))))</f>
      </c>
      <c r="F83" s="242">
        <f>IF($D83="","",IF($C83="","",IF($C83="男子",VLOOKUP($D83,'選手データ'!$B$2:$H$61,7,FALSE),VLOOKUP($D83,'選手データ'!$J$2:$P$61,7,FALSE))))</f>
      </c>
      <c r="G83" s="142"/>
      <c r="H83" s="142"/>
      <c r="I83" s="140"/>
      <c r="K83" s="11"/>
      <c r="L83" s="13"/>
      <c r="M83" s="13"/>
      <c r="N83" s="13"/>
      <c r="O83" s="13"/>
      <c r="P83" s="12"/>
      <c r="Q83" s="13"/>
      <c r="R83" s="13"/>
      <c r="S83" s="13"/>
      <c r="T83" s="13"/>
      <c r="U83" s="9"/>
      <c r="AC83" s="204">
        <v>35</v>
      </c>
      <c r="AD83" s="160">
        <f>IF(G83="","",C83&amp;G83)</f>
      </c>
      <c r="AE83" s="160">
        <f>IF(H83="","",C83&amp;H83)</f>
      </c>
      <c r="AF83" s="160">
        <f>IF(I83="","",C83&amp;I83)</f>
      </c>
      <c r="AG83" s="160"/>
      <c r="AH83" s="162">
        <f t="shared" si="8"/>
      </c>
      <c r="AI83" s="162">
        <f t="shared" si="9"/>
      </c>
      <c r="AJ83" s="162">
        <f t="shared" si="10"/>
      </c>
    </row>
    <row r="84" spans="2:36" ht="27" customHeight="1">
      <c r="B84" s="200"/>
      <c r="C84" s="201"/>
      <c r="D84" s="201"/>
      <c r="E84" s="118">
        <f>IF($D83="","",IF($C83="","",IF($C83="男子",VLOOKUP($D83,'選手データ'!$B$2:$H$61,3,FALSE),VLOOKUP($D83,'選手データ'!$J$2:$P$61,3,FALSE))))</f>
      </c>
      <c r="F84" s="243">
        <f>IF($D84="","",IF($C84="","",IF($C84="男子",VLOOKUP($D84,'選手データ'!$B$2:$H$61,2,FALSE),VLOOKUP($D84,'選手データ'!$J$2:$P$61,2,FALSE))))</f>
      </c>
      <c r="G84" s="142"/>
      <c r="H84" s="142"/>
      <c r="I84" s="140"/>
      <c r="K84" s="11"/>
      <c r="L84" s="13"/>
      <c r="M84" s="13"/>
      <c r="N84" s="13"/>
      <c r="O84" s="13"/>
      <c r="P84" s="13"/>
      <c r="Q84" s="13"/>
      <c r="R84" s="13"/>
      <c r="S84" s="13"/>
      <c r="T84" s="13"/>
      <c r="U84" s="9"/>
      <c r="AC84" s="204"/>
      <c r="AD84" s="160">
        <f>IF(G84="","",G84)</f>
      </c>
      <c r="AE84" s="160">
        <f>IF(H84="","",H84)</f>
      </c>
      <c r="AF84" s="160">
        <f>IF(I84="","",I84)</f>
      </c>
      <c r="AG84" s="160"/>
      <c r="AH84" s="162">
        <f t="shared" si="8"/>
      </c>
      <c r="AI84" s="162">
        <f t="shared" si="9"/>
      </c>
      <c r="AJ84" s="162">
        <f t="shared" si="10"/>
      </c>
    </row>
    <row r="85" spans="2:36" ht="27" customHeight="1">
      <c r="B85" s="200">
        <v>36</v>
      </c>
      <c r="C85" s="201"/>
      <c r="D85" s="201"/>
      <c r="E85" s="118">
        <f>IF($D85="","",IF($C85="","",IF($C85="男子",VLOOKUP($D85,'選手データ'!$B$2:$H$61,2,FALSE),VLOOKUP($D85,'選手データ'!$J$2:$P$61,2,FALSE))))</f>
      </c>
      <c r="F85" s="242">
        <f>IF($D85="","",IF($C85="","",IF($C85="男子",VLOOKUP($D85,'選手データ'!$B$2:$H$61,7,FALSE),VLOOKUP($D85,'選手データ'!$J$2:$P$61,7,FALSE))))</f>
      </c>
      <c r="G85" s="142"/>
      <c r="H85" s="142"/>
      <c r="I85" s="140"/>
      <c r="K85" s="11"/>
      <c r="L85" s="12"/>
      <c r="M85" s="13"/>
      <c r="N85" s="13"/>
      <c r="O85" s="13"/>
      <c r="P85" s="13"/>
      <c r="Q85" s="12"/>
      <c r="R85" s="12"/>
      <c r="S85" s="13"/>
      <c r="T85" s="13"/>
      <c r="U85" s="9"/>
      <c r="AC85" s="204">
        <v>36</v>
      </c>
      <c r="AD85" s="160">
        <f>IF(G85="","",C85&amp;G85)</f>
      </c>
      <c r="AE85" s="160">
        <f>IF(H85="","",C85&amp;H85)</f>
      </c>
      <c r="AF85" s="160">
        <f>IF(I85="","",C85&amp;I85)</f>
      </c>
      <c r="AG85" s="160"/>
      <c r="AH85" s="162">
        <f t="shared" si="8"/>
      </c>
      <c r="AI85" s="162">
        <f t="shared" si="9"/>
      </c>
      <c r="AJ85" s="162">
        <f t="shared" si="10"/>
      </c>
    </row>
    <row r="86" spans="2:36" ht="27" customHeight="1">
      <c r="B86" s="200"/>
      <c r="C86" s="201"/>
      <c r="D86" s="201"/>
      <c r="E86" s="118">
        <f>IF($D85="","",IF($C85="","",IF($C85="男子",VLOOKUP($D85,'選手データ'!$B$2:$H$61,3,FALSE),VLOOKUP($D85,'選手データ'!$J$2:$P$61,3,FALSE))))</f>
      </c>
      <c r="F86" s="243">
        <f>IF($D86="","",IF($C86="","",IF($C86="男子",VLOOKUP($D86,'選手データ'!$B$2:$H$61,2,FALSE),VLOOKUP($D86,'選手データ'!$J$2:$P$61,2,FALSE))))</f>
      </c>
      <c r="G86" s="142"/>
      <c r="H86" s="142"/>
      <c r="I86" s="140"/>
      <c r="K86" s="11"/>
      <c r="L86" s="12"/>
      <c r="M86" s="13"/>
      <c r="N86" s="13"/>
      <c r="O86" s="13"/>
      <c r="P86" s="12"/>
      <c r="Q86" s="13"/>
      <c r="R86" s="13"/>
      <c r="S86" s="13"/>
      <c r="T86" s="13"/>
      <c r="U86" s="9"/>
      <c r="AC86" s="204"/>
      <c r="AD86" s="160">
        <f>IF(G86="","",G86)</f>
      </c>
      <c r="AE86" s="160">
        <f>IF(H86="","",H86)</f>
      </c>
      <c r="AF86" s="160">
        <f>IF(I86="","",I86)</f>
      </c>
      <c r="AG86" s="160"/>
      <c r="AH86" s="162">
        <f t="shared" si="8"/>
      </c>
      <c r="AI86" s="162">
        <f t="shared" si="9"/>
      </c>
      <c r="AJ86" s="162">
        <f t="shared" si="10"/>
      </c>
    </row>
    <row r="87" spans="2:36" ht="27" customHeight="1">
      <c r="B87" s="200">
        <v>37</v>
      </c>
      <c r="C87" s="201"/>
      <c r="D87" s="201"/>
      <c r="E87" s="118">
        <f>IF($D87="","",IF($C87="","",IF($C87="男子",VLOOKUP($D87,'選手データ'!$B$2:$H$61,2,FALSE),VLOOKUP($D87,'選手データ'!$J$2:$P$61,2,FALSE))))</f>
      </c>
      <c r="F87" s="242">
        <f>IF($D87="","",IF($C87="","",IF($C87="男子",VLOOKUP($D87,'選手データ'!$B$2:$H$61,7,FALSE),VLOOKUP($D87,'選手データ'!$J$2:$P$61,7,FALSE))))</f>
      </c>
      <c r="G87" s="142"/>
      <c r="H87" s="142"/>
      <c r="I87" s="140"/>
      <c r="K87" s="14"/>
      <c r="L87" s="12"/>
      <c r="M87" s="13"/>
      <c r="N87" s="13"/>
      <c r="O87" s="13"/>
      <c r="P87" s="13"/>
      <c r="Q87" s="12"/>
      <c r="R87" s="12"/>
      <c r="S87" s="13"/>
      <c r="T87" s="13"/>
      <c r="U87" s="9"/>
      <c r="AC87" s="204">
        <v>37</v>
      </c>
      <c r="AD87" s="160">
        <f>IF(G87="","",C87&amp;G87)</f>
      </c>
      <c r="AE87" s="160">
        <f>IF(H87="","",C87&amp;H87)</f>
      </c>
      <c r="AF87" s="160">
        <f>IF(I87="","",C87&amp;I87)</f>
      </c>
      <c r="AG87" s="160"/>
      <c r="AH87" s="162">
        <f t="shared" si="8"/>
      </c>
      <c r="AI87" s="162">
        <f t="shared" si="9"/>
      </c>
      <c r="AJ87" s="162">
        <f t="shared" si="10"/>
      </c>
    </row>
    <row r="88" spans="2:36" ht="27" customHeight="1">
      <c r="B88" s="200"/>
      <c r="C88" s="201"/>
      <c r="D88" s="201"/>
      <c r="E88" s="118">
        <f>IF($D87="","",IF($C87="","",IF($C87="男子",VLOOKUP($D87,'選手データ'!$B$2:$H$61,3,FALSE),VLOOKUP($D87,'選手データ'!$J$2:$P$61,3,FALSE))))</f>
      </c>
      <c r="F88" s="243">
        <f>IF($D88="","",IF($C88="","",IF($C88="男子",VLOOKUP($D88,'選手データ'!$B$2:$H$61,2,FALSE),VLOOKUP($D88,'選手データ'!$J$2:$P$61,2,FALSE))))</f>
      </c>
      <c r="G88" s="142"/>
      <c r="H88" s="142"/>
      <c r="I88" s="140"/>
      <c r="K88" s="11"/>
      <c r="L88" s="12"/>
      <c r="M88" s="13"/>
      <c r="N88" s="13"/>
      <c r="O88" s="13"/>
      <c r="P88" s="12"/>
      <c r="Q88" s="13"/>
      <c r="R88" s="13"/>
      <c r="S88" s="13"/>
      <c r="T88" s="13"/>
      <c r="U88" s="9"/>
      <c r="AC88" s="204"/>
      <c r="AD88" s="160">
        <f>IF(G88="","",G88)</f>
      </c>
      <c r="AE88" s="160">
        <f>IF(H88="","",H88)</f>
      </c>
      <c r="AF88" s="160">
        <f>IF(I88="","",I88)</f>
      </c>
      <c r="AG88" s="160"/>
      <c r="AH88" s="162">
        <f t="shared" si="8"/>
      </c>
      <c r="AI88" s="162">
        <f t="shared" si="9"/>
      </c>
      <c r="AJ88" s="162">
        <f t="shared" si="10"/>
      </c>
    </row>
    <row r="89" spans="2:36" ht="27" customHeight="1">
      <c r="B89" s="200">
        <v>38</v>
      </c>
      <c r="C89" s="201"/>
      <c r="D89" s="201"/>
      <c r="E89" s="118">
        <f>IF($D89="","",IF($C89="","",IF($C89="男子",VLOOKUP($D89,'選手データ'!$B$2:$H$61,2,FALSE),VLOOKUP($D89,'選手データ'!$J$2:$P$61,2,FALSE))))</f>
      </c>
      <c r="F89" s="242">
        <f>IF($D89="","",IF($C89="","",IF($C89="男子",VLOOKUP($D89,'選手データ'!$B$2:$H$61,7,FALSE),VLOOKUP($D89,'選手データ'!$J$2:$P$61,7,FALSE))))</f>
      </c>
      <c r="G89" s="142"/>
      <c r="H89" s="142"/>
      <c r="I89" s="140"/>
      <c r="K89" s="11"/>
      <c r="L89" s="13"/>
      <c r="M89" s="13"/>
      <c r="N89" s="13"/>
      <c r="O89" s="13"/>
      <c r="P89" s="13"/>
      <c r="Q89" s="12"/>
      <c r="R89" s="12"/>
      <c r="S89" s="13"/>
      <c r="T89" s="13"/>
      <c r="U89" s="9"/>
      <c r="AC89" s="204">
        <v>38</v>
      </c>
      <c r="AD89" s="160">
        <f>IF(G89="","",C89&amp;G89)</f>
      </c>
      <c r="AE89" s="160">
        <f>IF(H89="","",C89&amp;H89)</f>
      </c>
      <c r="AF89" s="160">
        <f>IF(I89="","",C89&amp;I89)</f>
      </c>
      <c r="AG89" s="160"/>
      <c r="AH89" s="162">
        <f t="shared" si="8"/>
      </c>
      <c r="AI89" s="162">
        <f t="shared" si="9"/>
      </c>
      <c r="AJ89" s="162">
        <f t="shared" si="10"/>
      </c>
    </row>
    <row r="90" spans="2:36" ht="27" customHeight="1">
      <c r="B90" s="200"/>
      <c r="C90" s="201"/>
      <c r="D90" s="201"/>
      <c r="E90" s="118">
        <f>IF($D89="","",IF($C89="","",IF($C89="男子",VLOOKUP($D89,'選手データ'!$B$2:$H$61,3,FALSE),VLOOKUP($D89,'選手データ'!$J$2:$P$61,3,FALSE))))</f>
      </c>
      <c r="F90" s="243">
        <f>IF($D90="","",IF($C90="","",IF($C90="男子",VLOOKUP($D90,'選手データ'!$B$2:$H$61,2,FALSE),VLOOKUP($D90,'選手データ'!$J$2:$P$61,2,FALSE))))</f>
      </c>
      <c r="G90" s="142"/>
      <c r="H90" s="142"/>
      <c r="I90" s="140"/>
      <c r="K90" s="11"/>
      <c r="L90" s="12"/>
      <c r="M90" s="13"/>
      <c r="N90" s="13"/>
      <c r="O90" s="13"/>
      <c r="P90" s="12"/>
      <c r="Q90" s="12"/>
      <c r="R90" s="12"/>
      <c r="S90" s="13"/>
      <c r="T90" s="13"/>
      <c r="U90" s="9"/>
      <c r="AC90" s="204"/>
      <c r="AD90" s="160">
        <f>IF(G90="","",G90)</f>
      </c>
      <c r="AE90" s="160">
        <f>IF(H90="","",H90)</f>
      </c>
      <c r="AF90" s="160">
        <f>IF(I90="","",I90)</f>
      </c>
      <c r="AG90" s="160"/>
      <c r="AH90" s="162">
        <f t="shared" si="8"/>
      </c>
      <c r="AI90" s="162">
        <f t="shared" si="9"/>
      </c>
      <c r="AJ90" s="162">
        <f t="shared" si="10"/>
      </c>
    </row>
    <row r="91" spans="2:36" ht="27" customHeight="1">
      <c r="B91" s="200">
        <v>39</v>
      </c>
      <c r="C91" s="201"/>
      <c r="D91" s="201"/>
      <c r="E91" s="118">
        <f>IF($D91="","",IF($C91="","",IF($C91="男子",VLOOKUP($D91,'選手データ'!$B$2:$H$61,2,FALSE),VLOOKUP($D91,'選手データ'!$J$2:$P$61,2,FALSE))))</f>
      </c>
      <c r="F91" s="242">
        <f>IF($D91="","",IF($C91="","",IF($C91="男子",VLOOKUP($D91,'選手データ'!$B$2:$H$61,7,FALSE),VLOOKUP($D91,'選手データ'!$J$2:$P$61,7,FALSE))))</f>
      </c>
      <c r="G91" s="142"/>
      <c r="H91" s="142"/>
      <c r="I91" s="140"/>
      <c r="K91" s="11"/>
      <c r="L91" s="12"/>
      <c r="M91" s="13"/>
      <c r="N91" s="13"/>
      <c r="O91" s="12"/>
      <c r="P91" s="12"/>
      <c r="Q91" s="12"/>
      <c r="R91" s="12"/>
      <c r="S91" s="13"/>
      <c r="T91" s="13"/>
      <c r="U91" s="9"/>
      <c r="AC91" s="204">
        <v>39</v>
      </c>
      <c r="AD91" s="160">
        <f>IF(G91="","",C91&amp;G91)</f>
      </c>
      <c r="AE91" s="160">
        <f>IF(H91="","",C91&amp;H91)</f>
      </c>
      <c r="AF91" s="160">
        <f>IF(I91="","",C91&amp;I91)</f>
      </c>
      <c r="AG91" s="160"/>
      <c r="AH91" s="162">
        <f t="shared" si="8"/>
      </c>
      <c r="AI91" s="162">
        <f t="shared" si="9"/>
      </c>
      <c r="AJ91" s="162">
        <f t="shared" si="10"/>
      </c>
    </row>
    <row r="92" spans="2:36" ht="27" customHeight="1">
      <c r="B92" s="200"/>
      <c r="C92" s="201"/>
      <c r="D92" s="201"/>
      <c r="E92" s="118">
        <f>IF($D91="","",IF($C91="","",IF($C91="男子",VLOOKUP($D91,'選手データ'!$B$2:$H$61,3,FALSE),VLOOKUP($D91,'選手データ'!$J$2:$P$61,3,FALSE))))</f>
      </c>
      <c r="F92" s="243">
        <f>IF($D92="","",IF($C92="","",IF($C92="男子",VLOOKUP($D92,'選手データ'!$B$2:$H$61,2,FALSE),VLOOKUP($D92,'選手データ'!$J$2:$P$61,2,FALSE))))</f>
      </c>
      <c r="G92" s="142"/>
      <c r="H92" s="142"/>
      <c r="I92" s="140"/>
      <c r="K92" s="11"/>
      <c r="L92" s="12"/>
      <c r="M92" s="13"/>
      <c r="N92" s="13"/>
      <c r="O92" s="13"/>
      <c r="P92" s="12"/>
      <c r="Q92" s="12"/>
      <c r="R92" s="12"/>
      <c r="S92" s="13"/>
      <c r="T92" s="13"/>
      <c r="U92" s="9"/>
      <c r="AC92" s="204"/>
      <c r="AD92" s="160">
        <f>IF(G92="","",G92)</f>
      </c>
      <c r="AE92" s="160">
        <f>IF(H92="","",H92)</f>
      </c>
      <c r="AF92" s="160">
        <f>IF(I92="","",I92)</f>
      </c>
      <c r="AG92" s="160"/>
      <c r="AH92" s="162">
        <f t="shared" si="8"/>
      </c>
      <c r="AI92" s="162">
        <f t="shared" si="9"/>
      </c>
      <c r="AJ92" s="162">
        <f t="shared" si="10"/>
      </c>
    </row>
    <row r="93" spans="2:36" ht="27" customHeight="1">
      <c r="B93" s="200">
        <v>40</v>
      </c>
      <c r="C93" s="201"/>
      <c r="D93" s="201"/>
      <c r="E93" s="118">
        <f>IF($D93="","",IF($C93="","",IF($C93="男子",VLOOKUP($D93,'選手データ'!$B$2:$H$61,2,FALSE),VLOOKUP($D93,'選手データ'!$J$2:$P$61,2,FALSE))))</f>
      </c>
      <c r="F93" s="247">
        <f>IF($D93="","",IF($C93="","",IF($C93="男子",VLOOKUP($D93,'選手データ'!$B$2:$H$61,7,FALSE),VLOOKUP($D93,'選手データ'!$J$2:$P$61,7,FALSE))))</f>
      </c>
      <c r="G93" s="142"/>
      <c r="H93" s="142"/>
      <c r="I93" s="140"/>
      <c r="K93" s="11"/>
      <c r="L93" s="12"/>
      <c r="M93" s="13"/>
      <c r="N93" s="13"/>
      <c r="O93" s="13"/>
      <c r="P93" s="12"/>
      <c r="Q93" s="12"/>
      <c r="R93" s="12"/>
      <c r="S93" s="13"/>
      <c r="T93" s="13"/>
      <c r="U93" s="9"/>
      <c r="AC93" s="204">
        <v>40</v>
      </c>
      <c r="AD93" s="160">
        <f>IF(G93="","",C93&amp;G93)</f>
      </c>
      <c r="AE93" s="160">
        <f>IF(H93="","",C93&amp;H93)</f>
      </c>
      <c r="AF93" s="160">
        <f>IF(I93="","",C93&amp;I93)</f>
      </c>
      <c r="AG93" s="160"/>
      <c r="AH93" s="162">
        <f t="shared" si="8"/>
      </c>
      <c r="AI93" s="162">
        <f t="shared" si="9"/>
      </c>
      <c r="AJ93" s="162">
        <f t="shared" si="10"/>
      </c>
    </row>
    <row r="94" spans="2:36" ht="27" customHeight="1" thickBot="1">
      <c r="B94" s="202"/>
      <c r="C94" s="203"/>
      <c r="D94" s="203"/>
      <c r="E94" s="119">
        <f>IF($D93="","",IF($C93="","",IF($C93="男子",VLOOKUP($D93,'選手データ'!$B$2:$H$61,3,FALSE),VLOOKUP($D93,'選手データ'!$J$2:$P$61,3,FALSE))))</f>
      </c>
      <c r="F94" s="248">
        <f>IF($D94="","",IF($C94="","",IF($C94="男子",VLOOKUP($D94,'選手データ'!$B$2:$H$61,2,FALSE),VLOOKUP($D94,'選手データ'!$J$2:$P$61,2,FALSE))))</f>
      </c>
      <c r="G94" s="143"/>
      <c r="H94" s="143"/>
      <c r="I94" s="141"/>
      <c r="K94" s="11"/>
      <c r="L94" s="12"/>
      <c r="M94" s="13"/>
      <c r="N94" s="13"/>
      <c r="O94" s="13"/>
      <c r="P94" s="12"/>
      <c r="Q94" s="12"/>
      <c r="R94" s="12"/>
      <c r="S94" s="13"/>
      <c r="T94" s="13"/>
      <c r="U94" s="9"/>
      <c r="AC94" s="204"/>
      <c r="AD94" s="160">
        <f>IF(G94="","",G94)</f>
      </c>
      <c r="AE94" s="160">
        <f>IF(H94="","",H94)</f>
      </c>
      <c r="AF94" s="160">
        <f>IF(I94="","",I94)</f>
      </c>
      <c r="AG94" s="160"/>
      <c r="AH94" s="162">
        <f t="shared" si="8"/>
      </c>
      <c r="AI94" s="162">
        <f t="shared" si="9"/>
      </c>
      <c r="AJ94" s="162">
        <f t="shared" si="10"/>
      </c>
    </row>
    <row r="95" spans="1:36" ht="27" customHeight="1">
      <c r="A95" s="41">
        <f>COUNTA(E95,E97,E99,E101,E103,E105,E107,E109,E111,E113)</f>
        <v>10</v>
      </c>
      <c r="B95" s="200">
        <v>41</v>
      </c>
      <c r="C95" s="201"/>
      <c r="D95" s="201"/>
      <c r="E95" s="118">
        <f>IF($D95="","",IF($C95="","",IF($C95="男子",VLOOKUP($D95,'選手データ'!$B$2:$H$61,2,FALSE),VLOOKUP($D95,'選手データ'!$J$2:$P$61,2,FALSE))))</f>
      </c>
      <c r="F95" s="242">
        <f>IF($D95="","",IF($C95="","",IF($C95="男子",VLOOKUP($D95,'選手データ'!$B$2:$H$61,7,FALSE),VLOOKUP($D95,'選手データ'!$J$2:$P$61,7,FALSE))))</f>
      </c>
      <c r="G95" s="142"/>
      <c r="H95" s="142"/>
      <c r="I95" s="140"/>
      <c r="K95" s="11"/>
      <c r="L95" s="12"/>
      <c r="M95" s="12"/>
      <c r="N95" s="12"/>
      <c r="O95" s="13"/>
      <c r="P95" s="12"/>
      <c r="Q95" s="12"/>
      <c r="R95" s="12"/>
      <c r="S95" s="13"/>
      <c r="T95" s="13"/>
      <c r="U95" s="9"/>
      <c r="AC95" s="204">
        <v>41</v>
      </c>
      <c r="AD95" s="160">
        <f>IF(G95="","",C95&amp;G95)</f>
      </c>
      <c r="AE95" s="160">
        <f>IF(H95="","",C95&amp;H95)</f>
      </c>
      <c r="AF95" s="160">
        <f>IF(I95="","",C95&amp;I95)</f>
      </c>
      <c r="AG95" s="160"/>
      <c r="AH95" s="162">
        <f t="shared" si="8"/>
      </c>
      <c r="AI95" s="162">
        <f t="shared" si="9"/>
      </c>
      <c r="AJ95" s="162">
        <f t="shared" si="10"/>
      </c>
    </row>
    <row r="96" spans="1:36" ht="27" customHeight="1">
      <c r="A96" s="72">
        <f>COUNTA(G95:I95,G97:I97,G99:I99,G101:I101,G103:I103,G105:I105,G107:I107,G109:I109,G111:I111,G113:I113)</f>
        <v>0</v>
      </c>
      <c r="B96" s="200"/>
      <c r="C96" s="201"/>
      <c r="D96" s="201"/>
      <c r="E96" s="118">
        <f>IF($D95="","",IF($C95="","",IF($C95="男子",VLOOKUP($D95,'選手データ'!$B$2:$H$61,3,FALSE),VLOOKUP($D95,'選手データ'!$J$2:$P$61,3,FALSE))))</f>
      </c>
      <c r="F96" s="243">
        <f>IF($D96="","",IF($C96="","",IF($C96="男子",VLOOKUP($D96,'選手データ'!$B$2:$H$61,2,FALSE),VLOOKUP($D96,'選手データ'!$J$2:$P$61,2,FALSE))))</f>
      </c>
      <c r="G96" s="142"/>
      <c r="H96" s="142"/>
      <c r="I96" s="140"/>
      <c r="K96" s="11"/>
      <c r="L96" s="12"/>
      <c r="M96" s="12"/>
      <c r="N96" s="12"/>
      <c r="O96" s="13"/>
      <c r="P96" s="12"/>
      <c r="Q96" s="12"/>
      <c r="R96" s="12"/>
      <c r="S96" s="13"/>
      <c r="T96" s="13"/>
      <c r="U96" s="9"/>
      <c r="AC96" s="204"/>
      <c r="AD96" s="160">
        <f>IF(G96="","",G96)</f>
      </c>
      <c r="AE96" s="160">
        <f>IF(H96="","",H96)</f>
      </c>
      <c r="AF96" s="160">
        <f>IF(I96="","",I96)</f>
      </c>
      <c r="AG96" s="160"/>
      <c r="AH96" s="162">
        <f t="shared" si="8"/>
      </c>
      <c r="AI96" s="162">
        <f t="shared" si="9"/>
      </c>
      <c r="AJ96" s="162">
        <f t="shared" si="10"/>
      </c>
    </row>
    <row r="97" spans="2:36" ht="27" customHeight="1">
      <c r="B97" s="200">
        <v>42</v>
      </c>
      <c r="C97" s="201"/>
      <c r="D97" s="201"/>
      <c r="E97" s="118">
        <f>IF($D97="","",IF($C97="","",IF($C97="男子",VLOOKUP($D97,'選手データ'!$B$2:$H$61,2,FALSE),VLOOKUP($D97,'選手データ'!$J$2:$P$61,2,FALSE))))</f>
      </c>
      <c r="F97" s="242">
        <f>IF($D97="","",IF($C97="","",IF($C97="男子",VLOOKUP($D97,'選手データ'!$B$2:$H$61,7,FALSE),VLOOKUP($D97,'選手データ'!$J$2:$P$61,7,FALSE))))</f>
      </c>
      <c r="G97" s="142"/>
      <c r="H97" s="142"/>
      <c r="I97" s="140"/>
      <c r="K97" s="11"/>
      <c r="L97" s="12"/>
      <c r="M97" s="13"/>
      <c r="N97" s="13"/>
      <c r="O97" s="13"/>
      <c r="P97" s="12"/>
      <c r="Q97" s="13"/>
      <c r="R97" s="13"/>
      <c r="S97" s="12"/>
      <c r="T97" s="12"/>
      <c r="U97" s="9"/>
      <c r="AC97" s="204">
        <v>42</v>
      </c>
      <c r="AD97" s="160">
        <f>IF(G97="","",C97&amp;G97)</f>
      </c>
      <c r="AE97" s="160">
        <f>IF(H97="","",C97&amp;H97)</f>
      </c>
      <c r="AF97" s="160">
        <f>IF(I97="","",C97&amp;I97)</f>
      </c>
      <c r="AG97" s="160"/>
      <c r="AH97" s="162">
        <f t="shared" si="8"/>
      </c>
      <c r="AI97" s="162">
        <f t="shared" si="9"/>
      </c>
      <c r="AJ97" s="162">
        <f t="shared" si="10"/>
      </c>
    </row>
    <row r="98" spans="2:36" ht="27" customHeight="1">
      <c r="B98" s="200"/>
      <c r="C98" s="201"/>
      <c r="D98" s="201"/>
      <c r="E98" s="118">
        <f>IF($D97="","",IF($C97="","",IF($C97="男子",VLOOKUP($D97,'選手データ'!$B$2:$H$61,3,FALSE),VLOOKUP($D97,'選手データ'!$J$2:$P$61,3,FALSE))))</f>
      </c>
      <c r="F98" s="243">
        <f>IF($D98="","",IF($C98="","",IF($C98="男子",VLOOKUP($D98,'選手データ'!$B$2:$H$61,2,FALSE),VLOOKUP($D98,'選手データ'!$J$2:$P$61,2,FALSE))))</f>
      </c>
      <c r="G98" s="142"/>
      <c r="H98" s="142"/>
      <c r="I98" s="140"/>
      <c r="K98" s="11"/>
      <c r="L98" s="12"/>
      <c r="M98" s="13"/>
      <c r="N98" s="13"/>
      <c r="O98" s="13"/>
      <c r="P98" s="13"/>
      <c r="Q98" s="12"/>
      <c r="R98" s="12"/>
      <c r="S98" s="13"/>
      <c r="T98" s="13"/>
      <c r="U98" s="9"/>
      <c r="AC98" s="204"/>
      <c r="AD98" s="160">
        <f>IF(G98="","",G98)</f>
      </c>
      <c r="AE98" s="160">
        <f>IF(H98="","",H98)</f>
      </c>
      <c r="AF98" s="160">
        <f>IF(I98="","",I98)</f>
      </c>
      <c r="AG98" s="160"/>
      <c r="AH98" s="162">
        <f t="shared" si="8"/>
      </c>
      <c r="AI98" s="162">
        <f t="shared" si="9"/>
      </c>
      <c r="AJ98" s="162">
        <f t="shared" si="10"/>
      </c>
    </row>
    <row r="99" spans="2:36" ht="27" customHeight="1">
      <c r="B99" s="200">
        <v>43</v>
      </c>
      <c r="C99" s="201"/>
      <c r="D99" s="201"/>
      <c r="E99" s="118">
        <f>IF($D99="","",IF($C99="","",IF($C99="男子",VLOOKUP($D99,'選手データ'!$B$2:$H$61,2,FALSE),VLOOKUP($D99,'選手データ'!$J$2:$P$61,2,FALSE))))</f>
      </c>
      <c r="F99" s="242">
        <f>IF($D99="","",IF($C99="","",IF($C99="男子",VLOOKUP($D99,'選手データ'!$B$2:$H$61,7,FALSE),VLOOKUP($D99,'選手データ'!$J$2:$P$61,7,FALSE))))</f>
      </c>
      <c r="G99" s="142"/>
      <c r="H99" s="142"/>
      <c r="I99" s="140"/>
      <c r="K99" s="11"/>
      <c r="L99" s="13"/>
      <c r="M99" s="13"/>
      <c r="N99" s="13"/>
      <c r="O99" s="12"/>
      <c r="P99" s="12"/>
      <c r="Q99" s="12"/>
      <c r="R99" s="12"/>
      <c r="S99" s="13"/>
      <c r="T99" s="13"/>
      <c r="U99" s="9"/>
      <c r="AC99" s="204">
        <v>43</v>
      </c>
      <c r="AD99" s="160">
        <f>IF(G99="","",C99&amp;G99)</f>
      </c>
      <c r="AE99" s="160">
        <f>IF(H99="","",C99&amp;H99)</f>
      </c>
      <c r="AF99" s="160">
        <f>IF(I99="","",C99&amp;I99)</f>
      </c>
      <c r="AG99" s="160"/>
      <c r="AH99" s="162">
        <f t="shared" si="8"/>
      </c>
      <c r="AI99" s="162">
        <f t="shared" si="9"/>
      </c>
      <c r="AJ99" s="162">
        <f t="shared" si="10"/>
      </c>
    </row>
    <row r="100" spans="2:36" ht="27" customHeight="1">
      <c r="B100" s="200"/>
      <c r="C100" s="201"/>
      <c r="D100" s="201"/>
      <c r="E100" s="118">
        <f>IF($D99="","",IF($C99="","",IF($C99="男子",VLOOKUP($D99,'選手データ'!$B$2:$H$61,3,FALSE),VLOOKUP($D99,'選手データ'!$J$2:$P$61,3,FALSE))))</f>
      </c>
      <c r="F100" s="243">
        <f>IF($D100="","",IF($C100="","",IF($C100="男子",VLOOKUP($D100,'選手データ'!$B$2:$H$61,2,FALSE),VLOOKUP($D100,'選手データ'!$J$2:$P$61,2,FALSE))))</f>
      </c>
      <c r="G100" s="142"/>
      <c r="H100" s="142"/>
      <c r="I100" s="140"/>
      <c r="K100" s="11"/>
      <c r="L100" s="12"/>
      <c r="M100" s="13"/>
      <c r="N100" s="13"/>
      <c r="O100" s="13"/>
      <c r="P100" s="12"/>
      <c r="Q100" s="13"/>
      <c r="R100" s="13"/>
      <c r="S100" s="13"/>
      <c r="T100" s="13"/>
      <c r="U100" s="9"/>
      <c r="AC100" s="204"/>
      <c r="AD100" s="160">
        <f>IF(G100="","",G100)</f>
      </c>
      <c r="AE100" s="160">
        <f>IF(H100="","",H100)</f>
      </c>
      <c r="AF100" s="160">
        <f>IF(I100="","",I100)</f>
      </c>
      <c r="AG100" s="160"/>
      <c r="AH100" s="162">
        <f t="shared" si="8"/>
      </c>
      <c r="AI100" s="162">
        <f t="shared" si="9"/>
      </c>
      <c r="AJ100" s="162">
        <f t="shared" si="10"/>
      </c>
    </row>
    <row r="101" spans="2:36" ht="27" customHeight="1">
      <c r="B101" s="200">
        <v>44</v>
      </c>
      <c r="C101" s="201"/>
      <c r="D101" s="201"/>
      <c r="E101" s="118">
        <f>IF($D101="","",IF($C101="","",IF($C101="男子",VLOOKUP($D101,'選手データ'!$B$2:$H$61,2,FALSE),VLOOKUP($D101,'選手データ'!$J$2:$P$61,2,FALSE))))</f>
      </c>
      <c r="F101" s="242">
        <f>IF($D101="","",IF($C101="","",IF($C101="男子",VLOOKUP($D101,'選手データ'!$B$2:$H$61,7,FALSE),VLOOKUP($D101,'選手データ'!$J$2:$P$61,7,FALSE))))</f>
      </c>
      <c r="G101" s="142"/>
      <c r="H101" s="142"/>
      <c r="I101" s="140"/>
      <c r="K101" s="11"/>
      <c r="L101" s="13"/>
      <c r="M101" s="13"/>
      <c r="N101" s="13"/>
      <c r="O101" s="13"/>
      <c r="P101" s="13"/>
      <c r="Q101" s="12"/>
      <c r="R101" s="12"/>
      <c r="S101" s="13"/>
      <c r="T101" s="13"/>
      <c r="U101" s="9"/>
      <c r="AC101" s="204">
        <v>44</v>
      </c>
      <c r="AD101" s="160">
        <f>IF(G101="","",C101&amp;G101)</f>
      </c>
      <c r="AE101" s="160">
        <f>IF(H101="","",C101&amp;H101)</f>
      </c>
      <c r="AF101" s="160">
        <f>IF(I101="","",C101&amp;I101)</f>
      </c>
      <c r="AG101" s="160"/>
      <c r="AH101" s="162">
        <f t="shared" si="8"/>
      </c>
      <c r="AI101" s="162">
        <f t="shared" si="9"/>
      </c>
      <c r="AJ101" s="162">
        <f t="shared" si="10"/>
      </c>
    </row>
    <row r="102" spans="2:36" ht="27" customHeight="1">
      <c r="B102" s="200"/>
      <c r="C102" s="201"/>
      <c r="D102" s="201"/>
      <c r="E102" s="118">
        <f>IF($D101="","",IF($C101="","",IF($C101="男子",VLOOKUP($D101,'選手データ'!$B$2:$H$61,3,FALSE),VLOOKUP($D101,'選手データ'!$J$2:$P$61,3,FALSE))))</f>
      </c>
      <c r="F102" s="243">
        <f>IF($D102="","",IF($C102="","",IF($C102="男子",VLOOKUP($D102,'選手データ'!$B$2:$H$61,2,FALSE),VLOOKUP($D102,'選手データ'!$J$2:$P$61,2,FALSE))))</f>
      </c>
      <c r="G102" s="142"/>
      <c r="H102" s="142"/>
      <c r="I102" s="140"/>
      <c r="K102" s="11"/>
      <c r="L102" s="12"/>
      <c r="M102" s="13"/>
      <c r="N102" s="13"/>
      <c r="O102" s="13"/>
      <c r="P102" s="12"/>
      <c r="Q102" s="12"/>
      <c r="R102" s="12"/>
      <c r="S102" s="13"/>
      <c r="T102" s="13"/>
      <c r="U102" s="9"/>
      <c r="AC102" s="204"/>
      <c r="AD102" s="160">
        <f>IF(G102="","",G102)</f>
      </c>
      <c r="AE102" s="160">
        <f>IF(H102="","",H102)</f>
      </c>
      <c r="AF102" s="160">
        <f>IF(I102="","",I102)</f>
      </c>
      <c r="AG102" s="160"/>
      <c r="AH102" s="162">
        <f t="shared" si="8"/>
      </c>
      <c r="AI102" s="162">
        <f t="shared" si="9"/>
      </c>
      <c r="AJ102" s="162">
        <f t="shared" si="10"/>
      </c>
    </row>
    <row r="103" spans="2:36" ht="27" customHeight="1">
      <c r="B103" s="200">
        <v>45</v>
      </c>
      <c r="C103" s="201"/>
      <c r="D103" s="201"/>
      <c r="E103" s="118">
        <f>IF($D103="","",IF($C103="","",IF($C103="男子",VLOOKUP($D103,'選手データ'!$B$2:$H$61,2,FALSE),VLOOKUP($D103,'選手データ'!$J$2:$P$61,2,FALSE))))</f>
      </c>
      <c r="F103" s="242">
        <f>IF($D103="","",IF($C103="","",IF($C103="男子",VLOOKUP($D103,'選手データ'!$B$2:$H$61,7,FALSE),VLOOKUP($D103,'選手データ'!$J$2:$P$61,7,FALSE))))</f>
      </c>
      <c r="G103" s="142"/>
      <c r="H103" s="142"/>
      <c r="I103" s="140"/>
      <c r="K103" s="11"/>
      <c r="L103" s="13"/>
      <c r="M103" s="13"/>
      <c r="N103" s="13"/>
      <c r="O103" s="13"/>
      <c r="P103" s="12"/>
      <c r="Q103" s="13"/>
      <c r="R103" s="13"/>
      <c r="S103" s="13"/>
      <c r="T103" s="13"/>
      <c r="U103" s="9"/>
      <c r="AC103" s="204">
        <v>45</v>
      </c>
      <c r="AD103" s="160">
        <f>IF(G103="","",C103&amp;G103)</f>
      </c>
      <c r="AE103" s="160">
        <f>IF(H103="","",C103&amp;H103)</f>
      </c>
      <c r="AF103" s="160">
        <f>IF(I103="","",C103&amp;I103)</f>
      </c>
      <c r="AG103" s="160"/>
      <c r="AH103" s="162">
        <f t="shared" si="8"/>
      </c>
      <c r="AI103" s="162">
        <f t="shared" si="9"/>
      </c>
      <c r="AJ103" s="162">
        <f t="shared" si="10"/>
      </c>
    </row>
    <row r="104" spans="2:36" ht="27" customHeight="1">
      <c r="B104" s="200"/>
      <c r="C104" s="201"/>
      <c r="D104" s="201"/>
      <c r="E104" s="118">
        <f>IF($D103="","",IF($C103="","",IF($C103="男子",VLOOKUP($D103,'選手データ'!$B$2:$H$61,3,FALSE),VLOOKUP($D103,'選手データ'!$J$2:$P$61,3,FALSE))))</f>
      </c>
      <c r="F104" s="243">
        <f>IF($D104="","",IF($C104="","",IF($C104="男子",VLOOKUP($D104,'選手データ'!$B$2:$H$61,2,FALSE),VLOOKUP($D104,'選手データ'!$J$2:$P$61,2,FALSE))))</f>
      </c>
      <c r="G104" s="142"/>
      <c r="H104" s="142"/>
      <c r="I104" s="140"/>
      <c r="K104" s="11"/>
      <c r="L104" s="13"/>
      <c r="M104" s="13"/>
      <c r="N104" s="13"/>
      <c r="O104" s="13"/>
      <c r="P104" s="13"/>
      <c r="Q104" s="13"/>
      <c r="R104" s="13"/>
      <c r="S104" s="13"/>
      <c r="T104" s="13"/>
      <c r="U104" s="9"/>
      <c r="AC104" s="204"/>
      <c r="AD104" s="160">
        <f>IF(G104="","",G104)</f>
      </c>
      <c r="AE104" s="160">
        <f>IF(H104="","",H104)</f>
      </c>
      <c r="AF104" s="160">
        <f>IF(I104="","",I104)</f>
      </c>
      <c r="AG104" s="160"/>
      <c r="AH104" s="162">
        <f t="shared" si="8"/>
      </c>
      <c r="AI104" s="162">
        <f t="shared" si="9"/>
      </c>
      <c r="AJ104" s="162">
        <f t="shared" si="10"/>
      </c>
    </row>
    <row r="105" spans="2:36" ht="27" customHeight="1">
      <c r="B105" s="200">
        <v>46</v>
      </c>
      <c r="C105" s="201"/>
      <c r="D105" s="201"/>
      <c r="E105" s="118">
        <f>IF($D105="","",IF($C105="","",IF($C105="男子",VLOOKUP($D105,'選手データ'!$B$2:$H$61,2,FALSE),VLOOKUP($D105,'選手データ'!$J$2:$P$61,2,FALSE))))</f>
      </c>
      <c r="F105" s="242">
        <f>IF($D105="","",IF($C105="","",IF($C105="男子",VLOOKUP($D105,'選手データ'!$B$2:$H$61,7,FALSE),VLOOKUP($D105,'選手データ'!$J$2:$P$61,7,FALSE))))</f>
      </c>
      <c r="G105" s="142"/>
      <c r="H105" s="142"/>
      <c r="I105" s="140"/>
      <c r="K105" s="11"/>
      <c r="L105" s="12"/>
      <c r="M105" s="13"/>
      <c r="N105" s="13"/>
      <c r="O105" s="13"/>
      <c r="P105" s="13"/>
      <c r="Q105" s="12"/>
      <c r="R105" s="12"/>
      <c r="S105" s="13"/>
      <c r="T105" s="13"/>
      <c r="U105" s="9"/>
      <c r="AC105" s="204">
        <v>46</v>
      </c>
      <c r="AD105" s="160">
        <f>IF(G105="","",C105&amp;G105)</f>
      </c>
      <c r="AE105" s="160">
        <f>IF(H105="","",C105&amp;H105)</f>
      </c>
      <c r="AF105" s="160">
        <f>IF(I105="","",C105&amp;I105)</f>
      </c>
      <c r="AG105" s="160"/>
      <c r="AH105" s="162">
        <f t="shared" si="8"/>
      </c>
      <c r="AI105" s="162">
        <f t="shared" si="9"/>
      </c>
      <c r="AJ105" s="162">
        <f t="shared" si="10"/>
      </c>
    </row>
    <row r="106" spans="2:36" ht="27" customHeight="1">
      <c r="B106" s="200"/>
      <c r="C106" s="201"/>
      <c r="D106" s="201"/>
      <c r="E106" s="118">
        <f>IF($D105="","",IF($C105="","",IF($C105="男子",VLOOKUP($D105,'選手データ'!$B$2:$H$61,3,FALSE),VLOOKUP($D105,'選手データ'!$J$2:$P$61,3,FALSE))))</f>
      </c>
      <c r="F106" s="243">
        <f>IF($D106="","",IF($C106="","",IF($C106="男子",VLOOKUP($D106,'選手データ'!$B$2:$H$61,2,FALSE),VLOOKUP($D106,'選手データ'!$J$2:$P$61,2,FALSE))))</f>
      </c>
      <c r="G106" s="142"/>
      <c r="H106" s="142"/>
      <c r="I106" s="140"/>
      <c r="K106" s="11"/>
      <c r="L106" s="12"/>
      <c r="M106" s="13"/>
      <c r="N106" s="13"/>
      <c r="O106" s="13"/>
      <c r="P106" s="12"/>
      <c r="Q106" s="13"/>
      <c r="R106" s="13"/>
      <c r="S106" s="13"/>
      <c r="T106" s="13"/>
      <c r="U106" s="9"/>
      <c r="AC106" s="204"/>
      <c r="AD106" s="160">
        <f>IF(G106="","",G106)</f>
      </c>
      <c r="AE106" s="160">
        <f>IF(H106="","",H106)</f>
      </c>
      <c r="AF106" s="160">
        <f>IF(I106="","",I106)</f>
      </c>
      <c r="AG106" s="160"/>
      <c r="AH106" s="162">
        <f t="shared" si="8"/>
      </c>
      <c r="AI106" s="162">
        <f t="shared" si="9"/>
      </c>
      <c r="AJ106" s="162">
        <f t="shared" si="10"/>
      </c>
    </row>
    <row r="107" spans="2:36" ht="27" customHeight="1">
      <c r="B107" s="200">
        <v>47</v>
      </c>
      <c r="C107" s="201"/>
      <c r="D107" s="201"/>
      <c r="E107" s="118">
        <f>IF($D107="","",IF($C107="","",IF($C107="男子",VLOOKUP($D107,'選手データ'!$B$2:$H$61,2,FALSE),VLOOKUP($D107,'選手データ'!$J$2:$P$61,2,FALSE))))</f>
      </c>
      <c r="F107" s="242">
        <f>IF($D107="","",IF($C107="","",IF($C107="男子",VLOOKUP($D107,'選手データ'!$B$2:$H$61,7,FALSE),VLOOKUP($D107,'選手データ'!$J$2:$P$61,7,FALSE))))</f>
      </c>
      <c r="G107" s="142"/>
      <c r="H107" s="142"/>
      <c r="I107" s="140"/>
      <c r="K107" s="14"/>
      <c r="L107" s="12"/>
      <c r="M107" s="13"/>
      <c r="N107" s="13"/>
      <c r="O107" s="13"/>
      <c r="P107" s="13"/>
      <c r="Q107" s="12"/>
      <c r="R107" s="12"/>
      <c r="S107" s="13"/>
      <c r="T107" s="13"/>
      <c r="U107" s="9"/>
      <c r="AC107" s="204">
        <v>47</v>
      </c>
      <c r="AD107" s="160">
        <f>IF(G107="","",C107&amp;G107)</f>
      </c>
      <c r="AE107" s="160">
        <f>IF(H107="","",C107&amp;H107)</f>
      </c>
      <c r="AF107" s="160">
        <f>IF(I107="","",C107&amp;I107)</f>
      </c>
      <c r="AG107" s="160"/>
      <c r="AH107" s="162">
        <f t="shared" si="8"/>
      </c>
      <c r="AI107" s="162">
        <f t="shared" si="9"/>
      </c>
      <c r="AJ107" s="162">
        <f t="shared" si="10"/>
      </c>
    </row>
    <row r="108" spans="2:36" ht="27" customHeight="1">
      <c r="B108" s="200"/>
      <c r="C108" s="201"/>
      <c r="D108" s="201"/>
      <c r="E108" s="118">
        <f>IF($D107="","",IF($C107="","",IF($C107="男子",VLOOKUP($D107,'選手データ'!$B$2:$H$61,3,FALSE),VLOOKUP($D107,'選手データ'!$J$2:$P$61,3,FALSE))))</f>
      </c>
      <c r="F108" s="243">
        <f>IF($D108="","",IF($C108="","",IF($C108="男子",VLOOKUP($D108,'選手データ'!$B$2:$H$61,2,FALSE),VLOOKUP($D108,'選手データ'!$J$2:$P$61,2,FALSE))))</f>
      </c>
      <c r="G108" s="142"/>
      <c r="H108" s="142"/>
      <c r="I108" s="140"/>
      <c r="K108" s="11"/>
      <c r="L108" s="12"/>
      <c r="M108" s="13"/>
      <c r="N108" s="13"/>
      <c r="O108" s="13"/>
      <c r="P108" s="12"/>
      <c r="Q108" s="13"/>
      <c r="R108" s="13"/>
      <c r="S108" s="13"/>
      <c r="T108" s="13"/>
      <c r="U108" s="9"/>
      <c r="AC108" s="204"/>
      <c r="AD108" s="160">
        <f>IF(G108="","",G108)</f>
      </c>
      <c r="AE108" s="160">
        <f>IF(H108="","",H108)</f>
      </c>
      <c r="AF108" s="160">
        <f>IF(I108="","",I108)</f>
      </c>
      <c r="AG108" s="160"/>
      <c r="AH108" s="162">
        <f t="shared" si="8"/>
      </c>
      <c r="AI108" s="162">
        <f t="shared" si="9"/>
      </c>
      <c r="AJ108" s="162">
        <f t="shared" si="10"/>
      </c>
    </row>
    <row r="109" spans="2:36" ht="27" customHeight="1">
      <c r="B109" s="200">
        <v>48</v>
      </c>
      <c r="C109" s="201"/>
      <c r="D109" s="201"/>
      <c r="E109" s="118">
        <f>IF($D109="","",IF($C109="","",IF($C109="男子",VLOOKUP($D109,'選手データ'!$B$2:$H$61,2,FALSE),VLOOKUP($D109,'選手データ'!$J$2:$P$61,2,FALSE))))</f>
      </c>
      <c r="F109" s="242">
        <f>IF($D109="","",IF($C109="","",IF($C109="男子",VLOOKUP($D109,'選手データ'!$B$2:$H$61,7,FALSE),VLOOKUP($D109,'選手データ'!$J$2:$P$61,7,FALSE))))</f>
      </c>
      <c r="G109" s="142"/>
      <c r="H109" s="142"/>
      <c r="I109" s="140"/>
      <c r="K109" s="11"/>
      <c r="L109" s="13"/>
      <c r="M109" s="13"/>
      <c r="N109" s="13"/>
      <c r="O109" s="13"/>
      <c r="P109" s="13"/>
      <c r="Q109" s="12"/>
      <c r="R109" s="12"/>
      <c r="S109" s="13"/>
      <c r="T109" s="13"/>
      <c r="U109" s="9"/>
      <c r="AC109" s="204">
        <v>48</v>
      </c>
      <c r="AD109" s="160">
        <f>IF(G109="","",C109&amp;G109)</f>
      </c>
      <c r="AE109" s="160">
        <f>IF(H109="","",C109&amp;H109)</f>
      </c>
      <c r="AF109" s="160">
        <f>IF(I109="","",C109&amp;I109)</f>
      </c>
      <c r="AG109" s="160"/>
      <c r="AH109" s="162">
        <f t="shared" si="8"/>
      </c>
      <c r="AI109" s="162">
        <f t="shared" si="9"/>
      </c>
      <c r="AJ109" s="162">
        <f t="shared" si="10"/>
      </c>
    </row>
    <row r="110" spans="2:36" ht="27" customHeight="1">
      <c r="B110" s="200"/>
      <c r="C110" s="201"/>
      <c r="D110" s="201"/>
      <c r="E110" s="118">
        <f>IF($D109="","",IF($C109="","",IF($C109="男子",VLOOKUP($D109,'選手データ'!$B$2:$H$61,3,FALSE),VLOOKUP($D109,'選手データ'!$J$2:$P$61,3,FALSE))))</f>
      </c>
      <c r="F110" s="243">
        <f>IF($D110="","",IF($C110="","",IF($C110="男子",VLOOKUP($D110,'選手データ'!$B$2:$H$61,2,FALSE),VLOOKUP($D110,'選手データ'!$J$2:$P$61,2,FALSE))))</f>
      </c>
      <c r="G110" s="142"/>
      <c r="H110" s="142"/>
      <c r="I110" s="140"/>
      <c r="K110" s="11"/>
      <c r="L110" s="12"/>
      <c r="M110" s="13"/>
      <c r="N110" s="13"/>
      <c r="O110" s="13"/>
      <c r="P110" s="12"/>
      <c r="Q110" s="12"/>
      <c r="R110" s="12"/>
      <c r="S110" s="13"/>
      <c r="T110" s="13"/>
      <c r="U110" s="9"/>
      <c r="AC110" s="204"/>
      <c r="AD110" s="160">
        <f>IF(G110="","",G110)</f>
      </c>
      <c r="AE110" s="160">
        <f>IF(H110="","",H110)</f>
      </c>
      <c r="AF110" s="160">
        <f>IF(I110="","",I110)</f>
      </c>
      <c r="AG110" s="160"/>
      <c r="AH110" s="162">
        <f t="shared" si="8"/>
      </c>
      <c r="AI110" s="162">
        <f t="shared" si="9"/>
      </c>
      <c r="AJ110" s="162">
        <f t="shared" si="10"/>
      </c>
    </row>
    <row r="111" spans="2:36" ht="27" customHeight="1">
      <c r="B111" s="200">
        <v>49</v>
      </c>
      <c r="C111" s="201"/>
      <c r="D111" s="201"/>
      <c r="E111" s="118">
        <f>IF($D111="","",IF($C111="","",IF($C111="男子",VLOOKUP($D111,'選手データ'!$B$2:$H$61,2,FALSE),VLOOKUP($D111,'選手データ'!$J$2:$P$61,2,FALSE))))</f>
      </c>
      <c r="F111" s="242">
        <f>IF($D111="","",IF($C111="","",IF($C111="男子",VLOOKUP($D111,'選手データ'!$B$2:$H$61,7,FALSE),VLOOKUP($D111,'選手データ'!$J$2:$P$61,7,FALSE))))</f>
      </c>
      <c r="G111" s="142"/>
      <c r="H111" s="142"/>
      <c r="I111" s="140"/>
      <c r="K111" s="11"/>
      <c r="L111" s="12"/>
      <c r="M111" s="13"/>
      <c r="N111" s="13"/>
      <c r="O111" s="12"/>
      <c r="P111" s="12"/>
      <c r="Q111" s="12"/>
      <c r="R111" s="12"/>
      <c r="S111" s="13"/>
      <c r="T111" s="13"/>
      <c r="U111" s="9"/>
      <c r="AC111" s="204">
        <v>49</v>
      </c>
      <c r="AD111" s="160">
        <f>IF(G111="","",C111&amp;G111)</f>
      </c>
      <c r="AE111" s="160">
        <f>IF(H111="","",C111&amp;H111)</f>
      </c>
      <c r="AF111" s="160">
        <f>IF(I111="","",C111&amp;I111)</f>
      </c>
      <c r="AG111" s="160"/>
      <c r="AH111" s="162">
        <f t="shared" si="8"/>
      </c>
      <c r="AI111" s="162">
        <f t="shared" si="9"/>
      </c>
      <c r="AJ111" s="162">
        <f t="shared" si="10"/>
      </c>
    </row>
    <row r="112" spans="2:36" ht="27" customHeight="1">
      <c r="B112" s="200"/>
      <c r="C112" s="201"/>
      <c r="D112" s="201"/>
      <c r="E112" s="118">
        <f>IF($D111="","",IF($C111="","",IF($C111="男子",VLOOKUP($D111,'選手データ'!$B$2:$H$61,3,FALSE),VLOOKUP($D111,'選手データ'!$J$2:$P$61,3,FALSE))))</f>
      </c>
      <c r="F112" s="243">
        <f>IF($D112="","",IF($C112="","",IF($C112="男子",VLOOKUP($D112,'選手データ'!$B$2:$H$61,2,FALSE),VLOOKUP($D112,'選手データ'!$J$2:$P$61,2,FALSE))))</f>
      </c>
      <c r="G112" s="142"/>
      <c r="H112" s="142"/>
      <c r="I112" s="140"/>
      <c r="K112" s="11"/>
      <c r="L112" s="12"/>
      <c r="M112" s="13"/>
      <c r="N112" s="13"/>
      <c r="O112" s="13"/>
      <c r="P112" s="12"/>
      <c r="Q112" s="12"/>
      <c r="R112" s="12"/>
      <c r="S112" s="13"/>
      <c r="T112" s="13"/>
      <c r="U112" s="9"/>
      <c r="AC112" s="204"/>
      <c r="AD112" s="160">
        <f>IF(G112="","",G112)</f>
      </c>
      <c r="AE112" s="160">
        <f>IF(H112="","",H112)</f>
      </c>
      <c r="AF112" s="160">
        <f>IF(I112="","",I112)</f>
      </c>
      <c r="AG112" s="160"/>
      <c r="AH112" s="162">
        <f t="shared" si="8"/>
      </c>
      <c r="AI112" s="162">
        <f t="shared" si="9"/>
      </c>
      <c r="AJ112" s="162">
        <f t="shared" si="10"/>
      </c>
    </row>
    <row r="113" spans="2:36" ht="27" customHeight="1">
      <c r="B113" s="200">
        <v>50</v>
      </c>
      <c r="C113" s="201"/>
      <c r="D113" s="201"/>
      <c r="E113" s="118">
        <f>IF($D113="","",IF($C113="","",IF($C113="男子",VLOOKUP($D113,'選手データ'!$B$2:$H$61,2,FALSE),VLOOKUP($D113,'選手データ'!$J$2:$P$61,2,FALSE))))</f>
      </c>
      <c r="F113" s="247">
        <f>IF($D113="","",IF($C113="","",IF($C113="男子",VLOOKUP($D113,'選手データ'!$B$2:$H$61,7,FALSE),VLOOKUP($D113,'選手データ'!$J$2:$P$61,7,FALSE))))</f>
      </c>
      <c r="G113" s="142"/>
      <c r="H113" s="142"/>
      <c r="I113" s="140"/>
      <c r="K113" s="11"/>
      <c r="L113" s="12"/>
      <c r="M113" s="13"/>
      <c r="N113" s="13"/>
      <c r="O113" s="13"/>
      <c r="P113" s="12"/>
      <c r="Q113" s="12"/>
      <c r="R113" s="12"/>
      <c r="S113" s="13"/>
      <c r="T113" s="13"/>
      <c r="U113" s="9"/>
      <c r="AC113" s="204">
        <v>50</v>
      </c>
      <c r="AD113" s="160">
        <f>IF(G113="","",C113&amp;G113)</f>
      </c>
      <c r="AE113" s="160">
        <f>IF(H113="","",C113&amp;H113)</f>
      </c>
      <c r="AF113" s="160">
        <f>IF(I113="","",C113&amp;I113)</f>
      </c>
      <c r="AG113" s="160"/>
      <c r="AH113" s="162">
        <f t="shared" si="8"/>
      </c>
      <c r="AI113" s="162">
        <f t="shared" si="9"/>
      </c>
      <c r="AJ113" s="162">
        <f t="shared" si="10"/>
      </c>
    </row>
    <row r="114" spans="2:36" ht="27" customHeight="1" thickBot="1">
      <c r="B114" s="202"/>
      <c r="C114" s="203"/>
      <c r="D114" s="203"/>
      <c r="E114" s="119">
        <f>IF($D113="","",IF($C113="","",IF($C113="男子",VLOOKUP($D113,'選手データ'!$B$2:$H$61,3,FALSE),VLOOKUP($D113,'選手データ'!$J$2:$P$61,3,FALSE))))</f>
      </c>
      <c r="F114" s="248">
        <f>IF($D114="","",IF($C114="","",IF($C114="男子",VLOOKUP($D114,'選手データ'!$B$2:$H$61,2,FALSE),VLOOKUP($D114,'選手データ'!$J$2:$P$61,2,FALSE))))</f>
      </c>
      <c r="G114" s="143"/>
      <c r="H114" s="143"/>
      <c r="I114" s="141"/>
      <c r="K114" s="11"/>
      <c r="L114" s="12"/>
      <c r="M114" s="13"/>
      <c r="N114" s="13"/>
      <c r="O114" s="13"/>
      <c r="P114" s="12"/>
      <c r="Q114" s="12"/>
      <c r="R114" s="12"/>
      <c r="S114" s="13"/>
      <c r="T114" s="13"/>
      <c r="U114" s="9"/>
      <c r="AC114" s="204"/>
      <c r="AD114" s="160">
        <f>IF(G114="","",G114)</f>
      </c>
      <c r="AE114" s="160">
        <f>IF(H114="","",H114)</f>
      </c>
      <c r="AF114" s="160">
        <f>IF(I114="","",I114)</f>
      </c>
      <c r="AG114" s="160"/>
      <c r="AH114" s="162">
        <f t="shared" si="8"/>
      </c>
      <c r="AI114" s="162">
        <f t="shared" si="9"/>
      </c>
      <c r="AJ114" s="162">
        <f t="shared" si="10"/>
      </c>
    </row>
    <row r="115" spans="11:21" ht="20.25" customHeight="1">
      <c r="K115" s="11"/>
      <c r="L115" s="12"/>
      <c r="M115" s="12"/>
      <c r="N115" s="12"/>
      <c r="O115" s="13"/>
      <c r="P115" s="12"/>
      <c r="Q115" s="10"/>
      <c r="R115" s="10"/>
      <c r="S115" s="10"/>
      <c r="T115" s="10"/>
      <c r="U115" s="9"/>
    </row>
    <row r="116" spans="11:16" ht="20.25" customHeight="1">
      <c r="K116" s="11"/>
      <c r="L116" s="12"/>
      <c r="M116" s="12"/>
      <c r="N116" s="12"/>
      <c r="O116" s="13"/>
      <c r="P116" s="10"/>
    </row>
    <row r="117" spans="11:15" ht="20.25" customHeight="1">
      <c r="K117" s="9"/>
      <c r="L117" s="10"/>
      <c r="M117" s="10"/>
      <c r="N117" s="10"/>
      <c r="O117" s="10"/>
    </row>
  </sheetData>
  <sheetProtection password="CC6F" sheet="1"/>
  <protectedRanges>
    <protectedRange sqref="F4 H4 G5 D4:D6 C15:D114 G15:I114" name="範囲1"/>
  </protectedRanges>
  <mergeCells count="276">
    <mergeCell ref="F99:F100"/>
    <mergeCell ref="F77:F78"/>
    <mergeCell ref="F79:F80"/>
    <mergeCell ref="F81:F82"/>
    <mergeCell ref="F83:F84"/>
    <mergeCell ref="F85:F86"/>
    <mergeCell ref="F87:F88"/>
    <mergeCell ref="F71:F72"/>
    <mergeCell ref="F73:F74"/>
    <mergeCell ref="F75:F76"/>
    <mergeCell ref="F93:F94"/>
    <mergeCell ref="F95:F96"/>
    <mergeCell ref="F97:F98"/>
    <mergeCell ref="K3:O6"/>
    <mergeCell ref="F113:F114"/>
    <mergeCell ref="F101:F102"/>
    <mergeCell ref="F103:F104"/>
    <mergeCell ref="F105:F106"/>
    <mergeCell ref="F107:F108"/>
    <mergeCell ref="F109:F110"/>
    <mergeCell ref="F111:F112"/>
    <mergeCell ref="F89:F90"/>
    <mergeCell ref="F91:F92"/>
    <mergeCell ref="F63:F64"/>
    <mergeCell ref="F65:F66"/>
    <mergeCell ref="F67:F68"/>
    <mergeCell ref="F69:F70"/>
    <mergeCell ref="F35:F36"/>
    <mergeCell ref="F37:F38"/>
    <mergeCell ref="F39:F40"/>
    <mergeCell ref="F41:F42"/>
    <mergeCell ref="F43:F44"/>
    <mergeCell ref="F45:F46"/>
    <mergeCell ref="F31:F32"/>
    <mergeCell ref="F33:F34"/>
    <mergeCell ref="F55:F56"/>
    <mergeCell ref="F57:F58"/>
    <mergeCell ref="F59:F60"/>
    <mergeCell ref="F61:F62"/>
    <mergeCell ref="F47:F48"/>
    <mergeCell ref="F49:F50"/>
    <mergeCell ref="F51:F52"/>
    <mergeCell ref="F53:F54"/>
    <mergeCell ref="F19:F20"/>
    <mergeCell ref="F21:F22"/>
    <mergeCell ref="F23:F24"/>
    <mergeCell ref="F25:F26"/>
    <mergeCell ref="F27:F28"/>
    <mergeCell ref="F29:F30"/>
    <mergeCell ref="F15:F16"/>
    <mergeCell ref="F11:F12"/>
    <mergeCell ref="F13:F14"/>
    <mergeCell ref="B15:B16"/>
    <mergeCell ref="C15:C16"/>
    <mergeCell ref="F17:F18"/>
    <mergeCell ref="D15:D16"/>
    <mergeCell ref="B17:B18"/>
    <mergeCell ref="C17:C18"/>
    <mergeCell ref="D17:D18"/>
    <mergeCell ref="G1:I1"/>
    <mergeCell ref="G11:I11"/>
    <mergeCell ref="G12:I12"/>
    <mergeCell ref="G5:I5"/>
    <mergeCell ref="D6:I6"/>
    <mergeCell ref="B3:C3"/>
    <mergeCell ref="B1:F1"/>
    <mergeCell ref="D3:E3"/>
    <mergeCell ref="F3:G3"/>
    <mergeCell ref="H3:I3"/>
    <mergeCell ref="B5:B6"/>
    <mergeCell ref="D5:E5"/>
    <mergeCell ref="B4:C4"/>
    <mergeCell ref="D4:E4"/>
    <mergeCell ref="F4:G4"/>
    <mergeCell ref="H4:I4"/>
    <mergeCell ref="B8:C8"/>
    <mergeCell ref="B13:B14"/>
    <mergeCell ref="C13:C14"/>
    <mergeCell ref="D13:D14"/>
    <mergeCell ref="B11:B12"/>
    <mergeCell ref="C11:C12"/>
    <mergeCell ref="D11:D12"/>
    <mergeCell ref="AC15:AC16"/>
    <mergeCell ref="AC17:AC18"/>
    <mergeCell ref="B19:B20"/>
    <mergeCell ref="C19:C20"/>
    <mergeCell ref="D19:D20"/>
    <mergeCell ref="B21:B22"/>
    <mergeCell ref="C21:C22"/>
    <mergeCell ref="D21:D22"/>
    <mergeCell ref="AC19:AC20"/>
    <mergeCell ref="AC21:AC22"/>
    <mergeCell ref="AC23:AC24"/>
    <mergeCell ref="B23:B24"/>
    <mergeCell ref="C23:C24"/>
    <mergeCell ref="D23:D24"/>
    <mergeCell ref="B25:B26"/>
    <mergeCell ref="C25:C26"/>
    <mergeCell ref="D25:D26"/>
    <mergeCell ref="AC25:AC26"/>
    <mergeCell ref="AC27:AC28"/>
    <mergeCell ref="AC29:AC30"/>
    <mergeCell ref="B27:B28"/>
    <mergeCell ref="C27:C28"/>
    <mergeCell ref="D27:D28"/>
    <mergeCell ref="B29:B30"/>
    <mergeCell ref="C29:C30"/>
    <mergeCell ref="D29:D30"/>
    <mergeCell ref="AC31:AC32"/>
    <mergeCell ref="AC33:AC34"/>
    <mergeCell ref="AC35:AC36"/>
    <mergeCell ref="B35:B36"/>
    <mergeCell ref="C35:C36"/>
    <mergeCell ref="D35:D36"/>
    <mergeCell ref="B31:B32"/>
    <mergeCell ref="C31:C32"/>
    <mergeCell ref="D31:D32"/>
    <mergeCell ref="B33:B34"/>
    <mergeCell ref="C33:C34"/>
    <mergeCell ref="D33:D34"/>
    <mergeCell ref="B37:B38"/>
    <mergeCell ref="C37:C38"/>
    <mergeCell ref="D37:D38"/>
    <mergeCell ref="B39:B40"/>
    <mergeCell ref="C39:C40"/>
    <mergeCell ref="D39:D40"/>
    <mergeCell ref="AC37:AC38"/>
    <mergeCell ref="AC39:AC40"/>
    <mergeCell ref="AC41:AC42"/>
    <mergeCell ref="B41:B42"/>
    <mergeCell ref="C41:C42"/>
    <mergeCell ref="D41:D42"/>
    <mergeCell ref="B43:B44"/>
    <mergeCell ref="C43:C44"/>
    <mergeCell ref="D43:D44"/>
    <mergeCell ref="AC43:AC44"/>
    <mergeCell ref="AC45:AC46"/>
    <mergeCell ref="AC47:AC48"/>
    <mergeCell ref="B45:B46"/>
    <mergeCell ref="C45:C46"/>
    <mergeCell ref="D45:D46"/>
    <mergeCell ref="B47:B48"/>
    <mergeCell ref="C47:C48"/>
    <mergeCell ref="D47:D48"/>
    <mergeCell ref="AC49:AC50"/>
    <mergeCell ref="AC51:AC52"/>
    <mergeCell ref="AC53:AC54"/>
    <mergeCell ref="B53:B54"/>
    <mergeCell ref="C53:C54"/>
    <mergeCell ref="D53:D54"/>
    <mergeCell ref="B49:B50"/>
    <mergeCell ref="C49:C50"/>
    <mergeCell ref="D49:D50"/>
    <mergeCell ref="B51:B52"/>
    <mergeCell ref="C51:C52"/>
    <mergeCell ref="D51:D52"/>
    <mergeCell ref="B55:B56"/>
    <mergeCell ref="C55:C56"/>
    <mergeCell ref="D55:D56"/>
    <mergeCell ref="B57:B58"/>
    <mergeCell ref="C57:C58"/>
    <mergeCell ref="D57:D58"/>
    <mergeCell ref="AC55:AC56"/>
    <mergeCell ref="AC57:AC58"/>
    <mergeCell ref="AC59:AC60"/>
    <mergeCell ref="B59:B60"/>
    <mergeCell ref="C59:C60"/>
    <mergeCell ref="D59:D60"/>
    <mergeCell ref="B61:B62"/>
    <mergeCell ref="C61:C62"/>
    <mergeCell ref="D61:D62"/>
    <mergeCell ref="AC61:AC62"/>
    <mergeCell ref="AC63:AC64"/>
    <mergeCell ref="AC65:AC66"/>
    <mergeCell ref="B63:B64"/>
    <mergeCell ref="C63:C64"/>
    <mergeCell ref="D63:D64"/>
    <mergeCell ref="B65:B66"/>
    <mergeCell ref="C65:C66"/>
    <mergeCell ref="D65:D66"/>
    <mergeCell ref="AC67:AC68"/>
    <mergeCell ref="AC69:AC70"/>
    <mergeCell ref="AC71:AC72"/>
    <mergeCell ref="B67:B68"/>
    <mergeCell ref="C67:C68"/>
    <mergeCell ref="D67:D68"/>
    <mergeCell ref="B69:B70"/>
    <mergeCell ref="C69:C70"/>
    <mergeCell ref="D69:D70"/>
    <mergeCell ref="AC73:AC74"/>
    <mergeCell ref="AC75:AC76"/>
    <mergeCell ref="AC77:AC78"/>
    <mergeCell ref="B71:B72"/>
    <mergeCell ref="C71:C72"/>
    <mergeCell ref="D71:D72"/>
    <mergeCell ref="B73:B74"/>
    <mergeCell ref="C73:C74"/>
    <mergeCell ref="D73:D74"/>
    <mergeCell ref="AC79:AC80"/>
    <mergeCell ref="AC81:AC82"/>
    <mergeCell ref="AC83:AC84"/>
    <mergeCell ref="B75:B76"/>
    <mergeCell ref="C75:C76"/>
    <mergeCell ref="D75:D76"/>
    <mergeCell ref="B77:B78"/>
    <mergeCell ref="C77:C78"/>
    <mergeCell ref="D77:D78"/>
    <mergeCell ref="AC85:AC86"/>
    <mergeCell ref="AC87:AC88"/>
    <mergeCell ref="AC89:AC90"/>
    <mergeCell ref="B79:B80"/>
    <mergeCell ref="C79:C80"/>
    <mergeCell ref="D79:D80"/>
    <mergeCell ref="B81:B82"/>
    <mergeCell ref="C81:C82"/>
    <mergeCell ref="D81:D82"/>
    <mergeCell ref="D87:D88"/>
    <mergeCell ref="AC109:AC110"/>
    <mergeCell ref="AC111:AC112"/>
    <mergeCell ref="AC113:AC114"/>
    <mergeCell ref="AC91:AC92"/>
    <mergeCell ref="AC93:AC94"/>
    <mergeCell ref="AC95:AC96"/>
    <mergeCell ref="AC97:AC98"/>
    <mergeCell ref="AC99:AC100"/>
    <mergeCell ref="AC101:AC102"/>
    <mergeCell ref="AC103:AC104"/>
    <mergeCell ref="AC105:AC106"/>
    <mergeCell ref="AC107:AC108"/>
    <mergeCell ref="B83:B84"/>
    <mergeCell ref="C83:C84"/>
    <mergeCell ref="D83:D84"/>
    <mergeCell ref="B85:B86"/>
    <mergeCell ref="C85:C86"/>
    <mergeCell ref="D85:D86"/>
    <mergeCell ref="B87:B88"/>
    <mergeCell ref="C87:C88"/>
    <mergeCell ref="B95:B96"/>
    <mergeCell ref="C95:C96"/>
    <mergeCell ref="D95:D96"/>
    <mergeCell ref="B89:B90"/>
    <mergeCell ref="C89:C90"/>
    <mergeCell ref="D89:D90"/>
    <mergeCell ref="B91:B92"/>
    <mergeCell ref="C91:C92"/>
    <mergeCell ref="D91:D92"/>
    <mergeCell ref="D109:D110"/>
    <mergeCell ref="B111:B112"/>
    <mergeCell ref="C111:C112"/>
    <mergeCell ref="B93:B94"/>
    <mergeCell ref="C93:C94"/>
    <mergeCell ref="D93:D94"/>
    <mergeCell ref="D97:D98"/>
    <mergeCell ref="B99:B100"/>
    <mergeCell ref="C99:C100"/>
    <mergeCell ref="D99:D100"/>
    <mergeCell ref="B105:B106"/>
    <mergeCell ref="C105:C106"/>
    <mergeCell ref="D105:D106"/>
    <mergeCell ref="B97:B98"/>
    <mergeCell ref="C97:C98"/>
    <mergeCell ref="B113:B114"/>
    <mergeCell ref="C113:C114"/>
    <mergeCell ref="D113:D114"/>
    <mergeCell ref="B109:B110"/>
    <mergeCell ref="C109:C110"/>
    <mergeCell ref="B107:B108"/>
    <mergeCell ref="C107:C108"/>
    <mergeCell ref="D107:D108"/>
    <mergeCell ref="D111:D112"/>
    <mergeCell ref="B101:B102"/>
    <mergeCell ref="C101:C102"/>
    <mergeCell ref="D101:D102"/>
    <mergeCell ref="B103:B104"/>
    <mergeCell ref="C103:C104"/>
    <mergeCell ref="D103:D104"/>
  </mergeCells>
  <conditionalFormatting sqref="G12:I12">
    <cfRule type="containsText" priority="18" dxfId="13" operator="containsText" text="未">
      <formula>NOT(ISERROR(SEARCH("未",G12)))</formula>
    </cfRule>
    <cfRule type="containsText" priority="19" dxfId="14" operator="containsText" text="未">
      <formula>NOT(ISERROR(SEARCH("未",G12)))</formula>
    </cfRule>
    <cfRule type="containsText" priority="20" dxfId="2" operator="containsText" text="未">
      <formula>NOT(ISERROR(SEARCH("未",G12)))</formula>
    </cfRule>
  </conditionalFormatting>
  <conditionalFormatting sqref="G12:I12">
    <cfRule type="containsText" priority="16" dxfId="14" operator="containsText" text="未">
      <formula>NOT(ISERROR(SEARCH("未",G12)))</formula>
    </cfRule>
    <cfRule type="containsText" priority="17" dxfId="2" operator="containsText" text="未">
      <formula>NOT(ISERROR(SEARCH("未",G12)))</formula>
    </cfRule>
  </conditionalFormatting>
  <conditionalFormatting sqref="G12:I12">
    <cfRule type="containsText" priority="14" dxfId="3" operator="containsText" text="未入力">
      <formula>NOT(ISERROR(SEARCH("未入力",G12)))</formula>
    </cfRule>
    <cfRule type="containsText" priority="15" dxfId="2" operator="containsText" text="未入力">
      <formula>NOT(ISERROR(SEARCH("未入力",G12)))</formula>
    </cfRule>
  </conditionalFormatting>
  <conditionalFormatting sqref="C15:C114">
    <cfRule type="containsText" priority="9" dxfId="1" operator="containsText" stopIfTrue="1" text="女">
      <formula>NOT(ISERROR(SEARCH("女",C15)))</formula>
    </cfRule>
    <cfRule type="containsText" priority="10" dxfId="0" operator="containsText" stopIfTrue="1" text="男">
      <formula>NOT(ISERROR(SEARCH("男",C15)))</formula>
    </cfRule>
  </conditionalFormatting>
  <conditionalFormatting sqref="N13:O39">
    <cfRule type="cellIs" priority="1" dxfId="3" operator="greaterThan" stopIfTrue="1">
      <formula>3</formula>
    </cfRule>
    <cfRule type="cellIs" priority="2" dxfId="2" operator="greaterThan" stopIfTrue="1">
      <formula>3</formula>
    </cfRule>
  </conditionalFormatting>
  <dataValidations count="12">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allowBlank="1" showInputMessage="1" showErrorMessage="1" imeMode="halfAlpha" sqref="D15:D114">
      <formula1>1</formula1>
      <formula2>9999</formula2>
    </dataValidation>
    <dataValidation allowBlank="1" showInputMessage="1" showErrorMessage="1" imeMode="halfKatakana" sqref="E78 E52 E50 E48 E46 E44 E42 E40 E38 E36 E114 E74 E56 E72 E70 E68 E66 E64 E62 E60 E80 E96 E112 E110 E108 E106 E104 E102 E100 E98 E58 E34 E32 E30 E28 E26 E24 E22 E20 E18 E54 E94 E76 E92 E90 E88 E86 E84 E82"/>
    <dataValidation type="whole" allowBlank="1" showInputMessage="1" showErrorMessage="1" sqref="G14 G114 G112 G110 G108 G106 G104 G102 G100 G98 G96 G94 G92 G90 G88 G86 G84 G82 G80 G78 G76 G74 G72 G70 G68 G66 G64 G62 G60 G58 G56 G54 G52 G50 G48 G46 G44 G42 G40 G38 G36 G34 G32 G30 G28 G26 G24 G22 G20 G18 G16">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$X$12:$X$16</formula1>
    </dataValidation>
    <dataValidation type="list" allowBlank="1" showInputMessage="1" showErrorMessage="1" sqref="E9">
      <formula1>$W$12:$W$13</formula1>
    </dataValidation>
    <dataValidation type="list" allowBlank="1" showInputMessage="1" showErrorMessage="1" sqref="F15:F114">
      <formula1>$V$12:$V$14</formula1>
    </dataValidation>
    <dataValidation type="list" allowBlank="1" showInputMessage="1" showErrorMessage="1" sqref="G13">
      <formula1>$K$13:$K$40</formula1>
    </dataValidation>
    <dataValidation type="list" allowBlank="1" showInputMessage="1" showErrorMessage="1" sqref="D4:E4">
      <formula1>$AL$13:$AL$45</formula1>
    </dataValidation>
  </dataValidations>
  <printOptions/>
  <pageMargins left="0.2755905511811024" right="0.31496062992125984" top="0.35433070866141736" bottom="0.2362204724409449" header="0.31496062992125984" footer="0.1968503937007874"/>
  <pageSetup errors="dash" horizontalDpi="600" verticalDpi="600" orientation="portrait" paperSize="9" r:id="rId1"/>
  <rowBreaks count="1" manualBreakCount="1">
    <brk id="34" max="8" man="1"/>
  </rowBreaks>
</worksheet>
</file>

<file path=xl/worksheets/sheet3.xml><?xml version="1.0" encoding="utf-8"?>
<worksheet xmlns="http://schemas.openxmlformats.org/spreadsheetml/2006/main" xmlns:r="http://schemas.openxmlformats.org/officeDocument/2006/relationships">
  <sheetPr codeName="Sheet8">
    <tabColor rgb="FF0070C0"/>
  </sheetPr>
  <dimension ref="A1:Y68"/>
  <sheetViews>
    <sheetView zoomScale="75" zoomScaleNormal="75" zoomScaleSheetLayoutView="80" workbookViewId="0" topLeftCell="A1">
      <selection activeCell="U13" sqref="U13"/>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s>
  <sheetData>
    <row r="1" spans="2:25" ht="25.5" customHeight="1" thickBot="1">
      <c r="B1" s="237" t="s">
        <v>132</v>
      </c>
      <c r="C1" s="237"/>
      <c r="D1" s="237"/>
      <c r="E1" s="237"/>
      <c r="F1" s="237"/>
      <c r="G1" s="1" t="s">
        <v>14</v>
      </c>
      <c r="H1" s="258" t="s">
        <v>15</v>
      </c>
      <c r="I1" s="259"/>
      <c r="S1" s="20"/>
      <c r="T1" s="20"/>
      <c r="U1" s="20"/>
      <c r="V1" s="20"/>
      <c r="W1" s="20"/>
      <c r="X1" s="20"/>
      <c r="Y1" s="20"/>
    </row>
    <row r="2" spans="2:25" ht="8.25" customHeight="1" thickTop="1">
      <c r="B2" s="1"/>
      <c r="C2" s="1"/>
      <c r="G2" s="1"/>
      <c r="I2" s="1"/>
      <c r="S2" s="20"/>
      <c r="T2" s="20"/>
      <c r="U2" s="20"/>
      <c r="V2" s="20"/>
      <c r="W2" s="20"/>
      <c r="X2" s="20"/>
      <c r="Y2" s="20"/>
    </row>
    <row r="3" spans="3:25" ht="25.5" customHeight="1">
      <c r="C3" s="5" t="s">
        <v>73</v>
      </c>
      <c r="L3" s="33"/>
      <c r="M3" s="33"/>
      <c r="N3" s="33"/>
      <c r="O3" s="33"/>
      <c r="P3" s="33"/>
      <c r="Q3" s="33"/>
      <c r="R3" s="33"/>
      <c r="S3" s="175"/>
      <c r="T3" s="175"/>
      <c r="U3" s="175"/>
      <c r="V3" s="175"/>
      <c r="W3" s="175"/>
      <c r="X3" s="175"/>
      <c r="Y3" s="20"/>
    </row>
    <row r="4" spans="12:25" ht="6" customHeight="1">
      <c r="L4" s="33"/>
      <c r="M4" s="33"/>
      <c r="N4" s="33"/>
      <c r="O4" s="33"/>
      <c r="P4" s="33"/>
      <c r="Q4" s="33"/>
      <c r="R4" s="33"/>
      <c r="S4" s="175"/>
      <c r="T4" s="175"/>
      <c r="U4" s="175"/>
      <c r="V4" s="175"/>
      <c r="W4" s="175"/>
      <c r="X4" s="175"/>
      <c r="Y4" s="20"/>
    </row>
    <row r="5" spans="3:25" ht="27" customHeight="1" hidden="1">
      <c r="C5" s="28" t="s">
        <v>17</v>
      </c>
      <c r="D5" s="23"/>
      <c r="E5" s="4" t="s">
        <v>27</v>
      </c>
      <c r="G5" s="4" t="s">
        <v>28</v>
      </c>
      <c r="I5" s="4" t="s">
        <v>18</v>
      </c>
      <c r="L5" s="33"/>
      <c r="M5" s="33"/>
      <c r="N5" s="33"/>
      <c r="O5" s="33"/>
      <c r="P5" s="33"/>
      <c r="Q5" s="33"/>
      <c r="R5" s="33"/>
      <c r="S5" s="175"/>
      <c r="T5" s="175"/>
      <c r="U5" s="175"/>
      <c r="V5" s="175"/>
      <c r="W5" s="175"/>
      <c r="X5" s="175"/>
      <c r="Y5" s="20"/>
    </row>
    <row r="6" spans="3:25" ht="27" customHeight="1" hidden="1" thickBot="1">
      <c r="C6" s="153"/>
      <c r="D6" s="24"/>
      <c r="E6" s="154"/>
      <c r="G6" s="155"/>
      <c r="I6" s="155"/>
      <c r="L6" s="33"/>
      <c r="M6" s="33"/>
      <c r="N6" s="33"/>
      <c r="O6" s="33"/>
      <c r="P6" s="33"/>
      <c r="Q6" s="33"/>
      <c r="R6" s="33"/>
      <c r="S6" s="175"/>
      <c r="T6" s="175"/>
      <c r="U6" s="175"/>
      <c r="V6" s="175"/>
      <c r="W6" s="175"/>
      <c r="X6" s="175"/>
      <c r="Y6" s="20"/>
    </row>
    <row r="7" spans="12:25" ht="6" customHeight="1" thickBot="1">
      <c r="L7" s="27"/>
      <c r="M7" s="27"/>
      <c r="N7" s="27"/>
      <c r="O7" s="27"/>
      <c r="P7" s="27"/>
      <c r="Q7" s="27"/>
      <c r="R7" s="27"/>
      <c r="S7" s="175"/>
      <c r="T7" s="175"/>
      <c r="U7" s="175"/>
      <c r="V7" s="175"/>
      <c r="W7" s="175"/>
      <c r="X7" s="175"/>
      <c r="Y7" s="20"/>
    </row>
    <row r="8" spans="4:25" ht="36" customHeight="1" thickBot="1">
      <c r="D8" s="16" t="s">
        <v>29</v>
      </c>
      <c r="E8" s="17" t="s">
        <v>16</v>
      </c>
      <c r="F8" s="18" t="s">
        <v>29</v>
      </c>
      <c r="G8" s="17" t="s">
        <v>16</v>
      </c>
      <c r="H8" s="18" t="s">
        <v>29</v>
      </c>
      <c r="I8" s="19" t="s">
        <v>16</v>
      </c>
      <c r="L8" s="27"/>
      <c r="M8" s="27"/>
      <c r="N8" s="27"/>
      <c r="O8" s="27"/>
      <c r="P8" s="27"/>
      <c r="Q8" s="27"/>
      <c r="R8" s="27"/>
      <c r="S8" s="175"/>
      <c r="T8" s="175"/>
      <c r="U8" s="175"/>
      <c r="V8" s="175"/>
      <c r="W8" s="175"/>
      <c r="X8" s="175"/>
      <c r="Y8" s="20"/>
    </row>
    <row r="9" spans="1:25" ht="6" customHeight="1" thickBot="1">
      <c r="A9" s="20"/>
      <c r="B9" s="21"/>
      <c r="C9" s="21"/>
      <c r="D9" s="22"/>
      <c r="E9" s="20"/>
      <c r="F9" s="22"/>
      <c r="G9" s="20"/>
      <c r="H9" s="22"/>
      <c r="I9" s="20"/>
      <c r="J9" s="20"/>
      <c r="S9" s="20"/>
      <c r="T9" s="20"/>
      <c r="U9" s="20"/>
      <c r="V9" s="20"/>
      <c r="W9" s="20"/>
      <c r="X9" s="20"/>
      <c r="Y9" s="20"/>
    </row>
    <row r="10" spans="2:25" ht="27" customHeight="1">
      <c r="B10" s="120" t="s">
        <v>31</v>
      </c>
      <c r="C10" s="121" t="s">
        <v>32</v>
      </c>
      <c r="D10" s="55"/>
      <c r="E10" s="122">
        <f>IF(D10="","",VLOOKUP(D10,'選手データ'!$B$2:$H$61,2,FALSE))</f>
      </c>
      <c r="F10" s="57"/>
      <c r="G10" s="122">
        <f>IF(F10="","",VLOOKUP(F10,'選手データ'!$B$2:$H$61,2,FALSE))</f>
      </c>
      <c r="H10" s="57"/>
      <c r="I10" s="123">
        <f>IF(H10="","",VLOOKUP(H10,'選手データ'!$B$2:$H$61,2,FALSE))</f>
      </c>
      <c r="K10">
        <f>COUNTA(E10,G10,I10,E12,G12,I12)</f>
        <v>6</v>
      </c>
      <c r="L10" s="42" t="s">
        <v>47</v>
      </c>
      <c r="M10" s="42" t="s">
        <v>48</v>
      </c>
      <c r="N10" s="42"/>
      <c r="O10" s="42"/>
      <c r="P10" s="42"/>
      <c r="Q10" s="42"/>
      <c r="S10" s="20"/>
      <c r="T10" s="20"/>
      <c r="U10" s="20"/>
      <c r="V10" s="20"/>
      <c r="W10" s="20"/>
      <c r="X10" s="20"/>
      <c r="Y10" s="20"/>
    </row>
    <row r="11" spans="2:17" ht="27" customHeight="1" thickBot="1">
      <c r="B11" s="124" t="s">
        <v>47</v>
      </c>
      <c r="C11" s="125" t="s">
        <v>77</v>
      </c>
      <c r="D11" s="126">
        <f>IF(D10="","",VLOOKUP(D10,'選手データ'!$B$2:$H$61,7,FALSE))</f>
      </c>
      <c r="E11" s="127">
        <f>IF(D10="","",VLOOKUP(D10,'選手データ'!$B$2:$H$61,3,FALSE))</f>
      </c>
      <c r="F11" s="128">
        <f>IF(F10="","",VLOOKUP(F10,'選手データ'!$B$2:$H$61,7,FALSE))</f>
      </c>
      <c r="G11" s="127">
        <f>IF(F10="","",VLOOKUP(F10,'選手データ'!$B$2:$H$61,3,FALSE))</f>
      </c>
      <c r="H11" s="128">
        <f>IF(H10="","",VLOOKUP(H10,'選手データ'!$B$2:$H$61,7,FALSE))</f>
      </c>
      <c r="I11" s="129">
        <f>IF(H10="","",VLOOKUP(H10,'選手データ'!$B$2:$H$61,3,FALSE))</f>
      </c>
      <c r="L11" s="42" t="s">
        <v>57</v>
      </c>
      <c r="M11" s="42" t="s">
        <v>58</v>
      </c>
      <c r="N11" s="42"/>
      <c r="O11" s="42"/>
      <c r="P11" s="42"/>
      <c r="Q11" s="42"/>
    </row>
    <row r="12" spans="2:17" ht="27" customHeight="1">
      <c r="B12" s="130" t="s">
        <v>33</v>
      </c>
      <c r="C12" s="131" t="s">
        <v>30</v>
      </c>
      <c r="D12" s="49"/>
      <c r="E12" s="132">
        <f>IF(D12="","",VLOOKUP(D12,'選手データ'!$B$2:$H$61,2,FALSE))</f>
      </c>
      <c r="F12" s="50"/>
      <c r="G12" s="132">
        <f>IF(F12="","",VLOOKUP(F12,'選手データ'!$B$2:$H$61,2,FALSE))</f>
      </c>
      <c r="H12" s="50"/>
      <c r="I12" s="62">
        <f>IF(H12="","",VLOOKUP(H12,'選手データ'!$B$2:$H$61,2,FALSE))</f>
      </c>
      <c r="L12" s="42">
        <v>1</v>
      </c>
      <c r="M12" s="42">
        <v>2</v>
      </c>
      <c r="N12" s="42">
        <v>3</v>
      </c>
      <c r="O12" s="42">
        <v>4</v>
      </c>
      <c r="P12" s="42">
        <v>5</v>
      </c>
      <c r="Q12" s="42">
        <v>6</v>
      </c>
    </row>
    <row r="13" spans="2:18" ht="27" customHeight="1" thickBot="1">
      <c r="B13" s="133"/>
      <c r="C13" s="63"/>
      <c r="D13" s="134">
        <f>IF(D12="","",VLOOKUP(D12,'選手データ'!$B$2:$H$61,7,FALSE))</f>
      </c>
      <c r="E13" s="135">
        <f>IF(D12="","",VLOOKUP(D12,'選手データ'!$B$2:$H$61,3,FALSE))</f>
      </c>
      <c r="F13" s="92">
        <f>IF(F12="","",VLOOKUP(F12,'選手データ'!$B$2:$H$61,7,FALSE))</f>
      </c>
      <c r="G13" s="135">
        <f>IF(F12="","",VLOOKUP(F12,'選手データ'!$B$2:$H$61,3,FALSE))</f>
      </c>
      <c r="H13" s="92">
        <f>IF(H12="","",VLOOKUP(H12,'選手データ'!$B$2:$H$61,7,FALSE))</f>
      </c>
      <c r="I13" s="65">
        <f>IF(H12="","",VLOOKUP(H12,'選手データ'!$B$2:$H$61,3,FALSE))</f>
      </c>
      <c r="L13" s="42" t="s">
        <v>59</v>
      </c>
      <c r="M13" s="42" t="s">
        <v>60</v>
      </c>
      <c r="N13" s="52" t="s">
        <v>69</v>
      </c>
      <c r="O13" s="42" t="s">
        <v>61</v>
      </c>
      <c r="P13" s="42" t="s">
        <v>62</v>
      </c>
      <c r="Q13" s="42" t="s">
        <v>63</v>
      </c>
      <c r="R13" s="42" t="s">
        <v>64</v>
      </c>
    </row>
    <row r="14" spans="2:9" ht="6" customHeight="1" thickBot="1">
      <c r="B14" s="136"/>
      <c r="C14" s="136"/>
      <c r="D14" s="137"/>
      <c r="E14" s="136"/>
      <c r="F14" s="138"/>
      <c r="G14" s="139"/>
      <c r="H14" s="138"/>
      <c r="I14" s="139"/>
    </row>
    <row r="15" spans="2:11" ht="27" customHeight="1">
      <c r="B15" s="120" t="s">
        <v>31</v>
      </c>
      <c r="C15" s="121" t="s">
        <v>32</v>
      </c>
      <c r="D15" s="55"/>
      <c r="E15" s="122">
        <f>IF(D15="","",VLOOKUP(D15,'選手データ'!$B$2:$H$61,2,FALSE))</f>
      </c>
      <c r="F15" s="57"/>
      <c r="G15" s="122">
        <f>IF(F15="","",VLOOKUP(F15,'選手データ'!$B$2:$H$61,2,FALSE))</f>
      </c>
      <c r="H15" s="57"/>
      <c r="I15" s="123">
        <f>IF(H15="","",VLOOKUP(H15,'選手データ'!$B$2:$H$61,2,FALSE))</f>
      </c>
      <c r="K15">
        <f>COUNTA(E15,G15,I15,E17,G17,I17)</f>
        <v>6</v>
      </c>
    </row>
    <row r="16" spans="2:9" ht="27" customHeight="1" thickBot="1">
      <c r="B16" s="124" t="s">
        <v>47</v>
      </c>
      <c r="C16" s="125" t="s">
        <v>78</v>
      </c>
      <c r="D16" s="126">
        <f>IF(D15="","",VLOOKUP(D15,'選手データ'!$B$2:$H$61,7,FALSE))</f>
      </c>
      <c r="E16" s="127">
        <f>IF(D15="","",VLOOKUP(D15,'選手データ'!$B$2:$H$61,3,FALSE))</f>
      </c>
      <c r="F16" s="128">
        <f>IF(F15="","",VLOOKUP(F15,'選手データ'!$B$2:$H$61,7,FALSE))</f>
      </c>
      <c r="G16" s="127">
        <f>IF(F15="","",VLOOKUP(F15,'選手データ'!$B$2:$H$61,3,FALSE))</f>
      </c>
      <c r="H16" s="128">
        <f>IF(H15="","",VLOOKUP(H15,'選手データ'!$B$2:$H$61,7,FALSE))</f>
      </c>
      <c r="I16" s="129">
        <f>IF(H15="","",VLOOKUP(H15,'選手データ'!$B$2:$H$61,3,FALSE))</f>
      </c>
    </row>
    <row r="17" spans="2:9" ht="27" customHeight="1">
      <c r="B17" s="130" t="s">
        <v>33</v>
      </c>
      <c r="C17" s="131" t="s">
        <v>30</v>
      </c>
      <c r="D17" s="49"/>
      <c r="E17" s="132">
        <f>IF(D17="","",VLOOKUP(D17,'選手データ'!$B$2:$H$61,2,FALSE))</f>
      </c>
      <c r="F17" s="50"/>
      <c r="G17" s="132">
        <f>IF(F17="","",VLOOKUP(F17,'選手データ'!$B$2:$H$61,2,FALSE))</f>
      </c>
      <c r="H17" s="50"/>
      <c r="I17" s="62">
        <f>IF(H17="","",VLOOKUP(H17,'選手データ'!$B$2:$H$61,2,FALSE))</f>
      </c>
    </row>
    <row r="18" spans="2:21" ht="27" customHeight="1" thickBot="1">
      <c r="B18" s="133"/>
      <c r="C18" s="63"/>
      <c r="D18" s="134">
        <f>IF(D17="","",VLOOKUP(D17,'選手データ'!$B$2:$H$61,7,FALSE))</f>
      </c>
      <c r="E18" s="135">
        <f>IF(D17="","",VLOOKUP(D17,'選手データ'!$B$2:$H$61,3,FALSE))</f>
      </c>
      <c r="F18" s="92">
        <f>IF(F17="","",VLOOKUP(F17,'選手データ'!$B$2:$H$61,7,FALSE))</f>
      </c>
      <c r="G18" s="135">
        <f>IF(F17="","",VLOOKUP(F17,'選手データ'!$B$2:$H$61,3,FALSE))</f>
      </c>
      <c r="H18" s="92">
        <f>IF(H17="","",VLOOKUP(H17,'選手データ'!$B$2:$H$61,7,FALSE))</f>
      </c>
      <c r="I18" s="65">
        <f>IF(H17="","",VLOOKUP(H17,'選手データ'!$B$2:$H$61,3,FALSE))</f>
      </c>
      <c r="U18" s="30"/>
    </row>
    <row r="19" spans="2:9" ht="6" customHeight="1" thickBot="1">
      <c r="B19" s="136"/>
      <c r="C19" s="136"/>
      <c r="D19" s="137"/>
      <c r="E19" s="136"/>
      <c r="F19" s="138"/>
      <c r="G19" s="139"/>
      <c r="H19" s="138"/>
      <c r="I19" s="139"/>
    </row>
    <row r="20" spans="2:11" ht="27" customHeight="1">
      <c r="B20" s="120" t="s">
        <v>31</v>
      </c>
      <c r="C20" s="121" t="s">
        <v>32</v>
      </c>
      <c r="D20" s="55"/>
      <c r="E20" s="122">
        <f>IF(D20="","",VLOOKUP(D20,'選手データ'!$J$2:$P$61,2,FALSE))</f>
      </c>
      <c r="F20" s="57"/>
      <c r="G20" s="122">
        <f>IF(F20="","",VLOOKUP(F20,'選手データ'!$J$2:$P$61,2,FALSE))</f>
      </c>
      <c r="H20" s="57"/>
      <c r="I20" s="123">
        <f>IF(H20="","",VLOOKUP(H20,'選手データ'!$J$2:$P$61,2,FALSE))</f>
      </c>
      <c r="K20">
        <f>COUNTA(E20,G20,I20,E22,G22,I22)</f>
        <v>6</v>
      </c>
    </row>
    <row r="21" spans="2:9" ht="27" customHeight="1" thickBot="1">
      <c r="B21" s="124" t="s">
        <v>48</v>
      </c>
      <c r="C21" s="125" t="s">
        <v>77</v>
      </c>
      <c r="D21" s="126">
        <f>IF(D20="","",VLOOKUP(D20,'選手データ'!$J$2:$P$61,7,FALSE))</f>
      </c>
      <c r="E21" s="127">
        <f>IF(D20="","",VLOOKUP(D20,'選手データ'!$J$2:$P$61,3,FALSE))</f>
      </c>
      <c r="F21" s="128">
        <f>IF(F20="","",VLOOKUP(F20,'選手データ'!$J$2:$P$61,7,FALSE))</f>
      </c>
      <c r="G21" s="127">
        <f>IF(F20="","",VLOOKUP(F20,'選手データ'!$J$2:$P$61,3,FALSE))</f>
      </c>
      <c r="H21" s="128">
        <f>IF(H20="","",VLOOKUP(H20,'選手データ'!$J$2:$P$61,7,FALSE))</f>
      </c>
      <c r="I21" s="129">
        <f>IF(H20="","",VLOOKUP(H20,'選手データ'!$J$2:$P$61,3,FALSE))</f>
      </c>
    </row>
    <row r="22" spans="2:9" ht="27" customHeight="1">
      <c r="B22" s="130" t="s">
        <v>33</v>
      </c>
      <c r="C22" s="131" t="s">
        <v>30</v>
      </c>
      <c r="D22" s="49"/>
      <c r="E22" s="132">
        <f>IF(D22="","",VLOOKUP(D22,'選手データ'!$J$2:$P$61,2,FALSE))</f>
      </c>
      <c r="F22" s="50"/>
      <c r="G22" s="132">
        <f>IF(F22="","",VLOOKUP(F22,'選手データ'!$J$2:$P$61,2,FALSE))</f>
      </c>
      <c r="H22" s="50"/>
      <c r="I22" s="62">
        <f>IF(H22="","",VLOOKUP(H22,'選手データ'!$J$2:$P$61,2,FALSE))</f>
      </c>
    </row>
    <row r="23" spans="2:9" ht="27.75" customHeight="1" thickBot="1">
      <c r="B23" s="133"/>
      <c r="C23" s="63"/>
      <c r="D23" s="134">
        <f>IF(D22="","",VLOOKUP(D22,'選手データ'!$J$2:$P$61,7,FALSE))</f>
      </c>
      <c r="E23" s="135">
        <f>IF(D22="","",VLOOKUP(D22,'選手データ'!$J$2:$P$61,3,FALSE))</f>
      </c>
      <c r="F23" s="92">
        <f>IF(F22="","",VLOOKUP(F22,'選手データ'!$J$2:$P$61,7,FALSE))</f>
      </c>
      <c r="G23" s="135">
        <f>IF(F22="","",VLOOKUP(F22,'選手データ'!$J$2:$P$61,3,FALSE))</f>
      </c>
      <c r="H23" s="92">
        <f>IF(H22="","",VLOOKUP(H22,'選手データ'!$J$2:$P$61,7,FALSE))</f>
      </c>
      <c r="I23" s="65">
        <f>IF(H22="","",VLOOKUP(H22,'選手データ'!$J$2:$P$61,3,FALSE))</f>
      </c>
    </row>
    <row r="24" spans="2:9" ht="6" customHeight="1" thickBot="1">
      <c r="B24" s="136"/>
      <c r="C24" s="136"/>
      <c r="D24" s="137"/>
      <c r="E24" s="136"/>
      <c r="F24" s="138"/>
      <c r="G24" s="139"/>
      <c r="H24" s="138"/>
      <c r="I24" s="139"/>
    </row>
    <row r="25" spans="2:11" ht="27" customHeight="1">
      <c r="B25" s="120" t="s">
        <v>31</v>
      </c>
      <c r="C25" s="121" t="s">
        <v>32</v>
      </c>
      <c r="D25" s="55"/>
      <c r="E25" s="122">
        <f>IF(D25="","",VLOOKUP(D25,'選手データ'!$J$2:$P$61,2,FALSE))</f>
      </c>
      <c r="F25" s="57"/>
      <c r="G25" s="122">
        <f>IF(F25="","",VLOOKUP(F25,'選手データ'!$J$2:$P$61,2,FALSE))</f>
      </c>
      <c r="H25" s="57"/>
      <c r="I25" s="123">
        <f>IF(H25="","",VLOOKUP(H25,'選手データ'!$J$2:$P$61,2,FALSE))</f>
      </c>
      <c r="K25">
        <f>COUNTA(E25,G25,I25,E27,G27,I27)</f>
        <v>6</v>
      </c>
    </row>
    <row r="26" spans="2:9" ht="27" customHeight="1" thickBot="1">
      <c r="B26" s="124" t="s">
        <v>48</v>
      </c>
      <c r="C26" s="125" t="s">
        <v>78</v>
      </c>
      <c r="D26" s="126">
        <f>IF(D25="","",VLOOKUP(D25,'選手データ'!$J$2:$P$61,7,FALSE))</f>
      </c>
      <c r="E26" s="127">
        <f>IF(D25="","",VLOOKUP(D25,'選手データ'!$J$2:$P$61,3,FALSE))</f>
      </c>
      <c r="F26" s="128">
        <f>IF(F25="","",VLOOKUP(F25,'選手データ'!$J$2:$P$61,7,FALSE))</f>
      </c>
      <c r="G26" s="127">
        <f>IF(F25="","",VLOOKUP(F25,'選手データ'!$J$2:$P$61,3,FALSE))</f>
      </c>
      <c r="H26" s="128">
        <f>IF(H25="","",VLOOKUP(H25,'選手データ'!$J$2:$P$61,7,FALSE))</f>
      </c>
      <c r="I26" s="129">
        <f>IF(H25="","",VLOOKUP(H25,'選手データ'!$J$2:$P$61,3,FALSE))</f>
      </c>
    </row>
    <row r="27" spans="2:9" ht="27" customHeight="1">
      <c r="B27" s="130" t="s">
        <v>33</v>
      </c>
      <c r="C27" s="131" t="s">
        <v>30</v>
      </c>
      <c r="D27" s="49"/>
      <c r="E27" s="132">
        <f>IF(D27="","",VLOOKUP(D27,'選手データ'!$J$2:$P$61,2,FALSE))</f>
      </c>
      <c r="F27" s="50"/>
      <c r="G27" s="132">
        <f>IF(F27="","",VLOOKUP(F27,'選手データ'!$J$2:$P$61,2,FALSE))</f>
      </c>
      <c r="H27" s="50"/>
      <c r="I27" s="62">
        <f>IF(H27="","",VLOOKUP(H27,'選手データ'!$J$2:$P$61,2,FALSE))</f>
      </c>
    </row>
    <row r="28" spans="2:9" ht="27.75" customHeight="1" thickBot="1">
      <c r="B28" s="133"/>
      <c r="C28" s="63"/>
      <c r="D28" s="134">
        <f>IF(D27="","",VLOOKUP(D27,'選手データ'!$J$2:$P$61,7,FALSE))</f>
      </c>
      <c r="E28" s="135">
        <f>IF(D27="","",VLOOKUP(D27,'選手データ'!$J$2:$P$61,3,FALSE))</f>
      </c>
      <c r="F28" s="92">
        <f>IF(F27="","",VLOOKUP(F27,'選手データ'!$J$2:$P$61,7,FALSE))</f>
      </c>
      <c r="G28" s="135">
        <f>IF(F27="","",VLOOKUP(F27,'選手データ'!$J$2:$P$61,3,FALSE))</f>
      </c>
      <c r="H28" s="92">
        <f>IF(H27="","",VLOOKUP(H27,'選手データ'!$J$2:$P$61,7,FALSE))</f>
      </c>
      <c r="I28" s="65">
        <f>IF(H27="","",VLOOKUP(H27,'選手データ'!$J$2:$P$61,3,FALSE))</f>
      </c>
    </row>
    <row r="29" spans="2:8" ht="6" customHeight="1" hidden="1" thickBot="1">
      <c r="B29" s="47"/>
      <c r="C29" s="47"/>
      <c r="D29" s="48"/>
      <c r="E29" s="47"/>
      <c r="F29" s="42"/>
      <c r="H29" s="42"/>
    </row>
    <row r="30" spans="2:11" ht="27" customHeight="1" hidden="1">
      <c r="B30" s="43" t="s">
        <v>31</v>
      </c>
      <c r="C30" s="44" t="s">
        <v>32</v>
      </c>
      <c r="D30" s="55"/>
      <c r="E30" s="56"/>
      <c r="F30" s="57"/>
      <c r="G30" s="56"/>
      <c r="H30" s="57"/>
      <c r="I30" s="58"/>
      <c r="K30">
        <f>COUNTA(E30,G30,I30,E32,G32,I32)</f>
        <v>0</v>
      </c>
    </row>
    <row r="31" spans="2:9" ht="27" customHeight="1" hidden="1" thickBot="1">
      <c r="B31" s="53"/>
      <c r="C31" s="54"/>
      <c r="D31" s="90"/>
      <c r="E31" s="59"/>
      <c r="F31" s="91"/>
      <c r="G31" s="59"/>
      <c r="H31" s="91"/>
      <c r="I31" s="60"/>
    </row>
    <row r="32" spans="2:9" ht="27" customHeight="1" hidden="1">
      <c r="B32" s="45" t="s">
        <v>33</v>
      </c>
      <c r="C32" s="46" t="s">
        <v>30</v>
      </c>
      <c r="D32" s="49"/>
      <c r="E32" s="61"/>
      <c r="F32" s="50"/>
      <c r="G32" s="61"/>
      <c r="H32" s="51"/>
      <c r="I32" s="62"/>
    </row>
    <row r="33" spans="2:9" ht="27.75" customHeight="1" hidden="1" thickBot="1">
      <c r="B33" s="95"/>
      <c r="C33" s="63"/>
      <c r="D33" s="94"/>
      <c r="E33" s="64"/>
      <c r="F33" s="93"/>
      <c r="G33" s="64"/>
      <c r="H33" s="92"/>
      <c r="I33" s="65"/>
    </row>
    <row r="34" spans="2:8" ht="6" customHeight="1" hidden="1" thickBot="1">
      <c r="B34" s="47"/>
      <c r="C34" s="47"/>
      <c r="D34" s="48"/>
      <c r="E34" s="47"/>
      <c r="F34" s="42"/>
      <c r="H34" s="42"/>
    </row>
    <row r="35" spans="2:11" ht="27" customHeight="1" hidden="1">
      <c r="B35" s="43" t="s">
        <v>31</v>
      </c>
      <c r="C35" s="44" t="s">
        <v>32</v>
      </c>
      <c r="D35" s="55"/>
      <c r="E35" s="56"/>
      <c r="F35" s="57"/>
      <c r="G35" s="56"/>
      <c r="H35" s="57"/>
      <c r="I35" s="58"/>
      <c r="K35">
        <f>COUNTA(E35,G35,I35,E37,G37,I37)</f>
        <v>0</v>
      </c>
    </row>
    <row r="36" spans="2:9" ht="27" customHeight="1" hidden="1" thickBot="1">
      <c r="B36" s="53"/>
      <c r="C36" s="54"/>
      <c r="D36" s="90"/>
      <c r="E36" s="59"/>
      <c r="F36" s="91"/>
      <c r="G36" s="59"/>
      <c r="H36" s="91"/>
      <c r="I36" s="60"/>
    </row>
    <row r="37" spans="2:9" ht="27" customHeight="1" hidden="1">
      <c r="B37" s="45" t="s">
        <v>33</v>
      </c>
      <c r="C37" s="46" t="s">
        <v>30</v>
      </c>
      <c r="D37" s="49"/>
      <c r="E37" s="61"/>
      <c r="F37" s="50"/>
      <c r="G37" s="61"/>
      <c r="H37" s="51"/>
      <c r="I37" s="62"/>
    </row>
    <row r="38" spans="2:9" ht="27.75" customHeight="1" hidden="1" thickBot="1">
      <c r="B38" s="95"/>
      <c r="C38" s="63"/>
      <c r="D38" s="94"/>
      <c r="E38" s="64"/>
      <c r="F38" s="93"/>
      <c r="G38" s="64"/>
      <c r="H38" s="92"/>
      <c r="I38" s="65"/>
    </row>
    <row r="39" spans="2:8" ht="6" customHeight="1" hidden="1" thickBot="1">
      <c r="B39" s="47"/>
      <c r="C39" s="47"/>
      <c r="D39" s="48"/>
      <c r="E39" s="47"/>
      <c r="F39" s="42"/>
      <c r="H39" s="42"/>
    </row>
    <row r="40" spans="2:11" ht="27" customHeight="1" hidden="1">
      <c r="B40" s="43" t="s">
        <v>31</v>
      </c>
      <c r="C40" s="44" t="s">
        <v>32</v>
      </c>
      <c r="D40" s="55"/>
      <c r="E40" s="56"/>
      <c r="F40" s="57"/>
      <c r="G40" s="56"/>
      <c r="H40" s="57"/>
      <c r="I40" s="58"/>
      <c r="K40">
        <f>COUNTA(E40,G40,I40,E42,G42,I42)</f>
        <v>0</v>
      </c>
    </row>
    <row r="41" spans="2:9" ht="27" customHeight="1" hidden="1" thickBot="1">
      <c r="B41" s="53"/>
      <c r="C41" s="54"/>
      <c r="D41" s="90"/>
      <c r="E41" s="59"/>
      <c r="F41" s="91"/>
      <c r="G41" s="59"/>
      <c r="H41" s="91"/>
      <c r="I41" s="60"/>
    </row>
    <row r="42" spans="2:9" ht="27" customHeight="1" hidden="1">
      <c r="B42" s="45" t="s">
        <v>33</v>
      </c>
      <c r="C42" s="46" t="s">
        <v>30</v>
      </c>
      <c r="D42" s="49"/>
      <c r="E42" s="61"/>
      <c r="F42" s="50"/>
      <c r="G42" s="61"/>
      <c r="H42" s="51"/>
      <c r="I42" s="62"/>
    </row>
    <row r="43" spans="2:9" ht="27.75" customHeight="1" hidden="1" thickBot="1">
      <c r="B43" s="95"/>
      <c r="C43" s="63"/>
      <c r="D43" s="94"/>
      <c r="E43" s="64"/>
      <c r="F43" s="93"/>
      <c r="G43" s="64"/>
      <c r="H43" s="92"/>
      <c r="I43" s="65"/>
    </row>
    <row r="44" spans="2:8" ht="6" customHeight="1" hidden="1" thickBot="1">
      <c r="B44" s="47"/>
      <c r="C44" s="47"/>
      <c r="D44" s="48"/>
      <c r="E44" s="47"/>
      <c r="F44" s="42"/>
      <c r="H44" s="42"/>
    </row>
    <row r="45" spans="2:11" ht="27" customHeight="1" hidden="1">
      <c r="B45" s="43" t="s">
        <v>31</v>
      </c>
      <c r="C45" s="44" t="s">
        <v>32</v>
      </c>
      <c r="D45" s="55"/>
      <c r="E45" s="56"/>
      <c r="F45" s="57"/>
      <c r="G45" s="56"/>
      <c r="H45" s="57"/>
      <c r="I45" s="58"/>
      <c r="K45">
        <f>COUNTA(E45,G45,I45,E47,G47,I47)</f>
        <v>0</v>
      </c>
    </row>
    <row r="46" spans="2:9" ht="27" customHeight="1" hidden="1" thickBot="1">
      <c r="B46" s="53"/>
      <c r="C46" s="54"/>
      <c r="D46" s="90"/>
      <c r="E46" s="59"/>
      <c r="F46" s="91"/>
      <c r="G46" s="59"/>
      <c r="H46" s="91"/>
      <c r="I46" s="60"/>
    </row>
    <row r="47" spans="2:9" ht="27" customHeight="1" hidden="1">
      <c r="B47" s="45" t="s">
        <v>33</v>
      </c>
      <c r="C47" s="46" t="s">
        <v>30</v>
      </c>
      <c r="D47" s="49"/>
      <c r="E47" s="61"/>
      <c r="F47" s="50"/>
      <c r="G47" s="61"/>
      <c r="H47" s="51"/>
      <c r="I47" s="62"/>
    </row>
    <row r="48" spans="2:9" ht="27.75" customHeight="1" hidden="1" thickBot="1">
      <c r="B48" s="95"/>
      <c r="C48" s="63"/>
      <c r="D48" s="94"/>
      <c r="E48" s="64"/>
      <c r="F48" s="93"/>
      <c r="G48" s="64"/>
      <c r="H48" s="92"/>
      <c r="I48" s="65"/>
    </row>
    <row r="49" spans="2:8" ht="6" customHeight="1" hidden="1" thickBot="1">
      <c r="B49" s="47"/>
      <c r="C49" s="47"/>
      <c r="D49" s="48"/>
      <c r="E49" s="47"/>
      <c r="F49" s="42"/>
      <c r="H49" s="42"/>
    </row>
    <row r="50" spans="2:11" ht="27" customHeight="1" hidden="1">
      <c r="B50" s="43" t="s">
        <v>31</v>
      </c>
      <c r="C50" s="44" t="s">
        <v>32</v>
      </c>
      <c r="D50" s="55"/>
      <c r="E50" s="56"/>
      <c r="F50" s="57"/>
      <c r="G50" s="56"/>
      <c r="H50" s="57"/>
      <c r="I50" s="58"/>
      <c r="K50">
        <f>COUNTA(E50,G50,I50,E52,G52,I52)</f>
        <v>0</v>
      </c>
    </row>
    <row r="51" spans="2:9" ht="27" customHeight="1" hidden="1" thickBot="1">
      <c r="B51" s="53"/>
      <c r="C51" s="54"/>
      <c r="D51" s="90"/>
      <c r="E51" s="59"/>
      <c r="F51" s="91"/>
      <c r="G51" s="59"/>
      <c r="H51" s="91"/>
      <c r="I51" s="60"/>
    </row>
    <row r="52" spans="2:9" ht="27" customHeight="1" hidden="1">
      <c r="B52" s="45" t="s">
        <v>33</v>
      </c>
      <c r="C52" s="46" t="s">
        <v>30</v>
      </c>
      <c r="D52" s="49"/>
      <c r="E52" s="61"/>
      <c r="F52" s="50"/>
      <c r="G52" s="61"/>
      <c r="H52" s="51"/>
      <c r="I52" s="62"/>
    </row>
    <row r="53" spans="2:9" ht="27.75" customHeight="1" hidden="1" thickBot="1">
      <c r="B53" s="95"/>
      <c r="C53" s="63"/>
      <c r="D53" s="94"/>
      <c r="E53" s="64"/>
      <c r="F53" s="93"/>
      <c r="G53" s="64"/>
      <c r="H53" s="92"/>
      <c r="I53" s="65"/>
    </row>
    <row r="54" spans="2:8" ht="6" customHeight="1" hidden="1" thickBot="1">
      <c r="B54" s="47"/>
      <c r="C54" s="47"/>
      <c r="D54" s="48"/>
      <c r="E54" s="47"/>
      <c r="F54" s="82"/>
      <c r="H54" s="82"/>
    </row>
    <row r="55" spans="2:11" ht="27" customHeight="1" hidden="1">
      <c r="B55" s="43" t="s">
        <v>31</v>
      </c>
      <c r="C55" s="44" t="s">
        <v>32</v>
      </c>
      <c r="D55" s="55"/>
      <c r="E55" s="56"/>
      <c r="F55" s="57"/>
      <c r="G55" s="56"/>
      <c r="H55" s="57"/>
      <c r="I55" s="58"/>
      <c r="K55">
        <f>COUNTA(E55,G55,I55,E57,G57,I57)</f>
        <v>0</v>
      </c>
    </row>
    <row r="56" spans="2:9" ht="27" customHeight="1" hidden="1" thickBot="1">
      <c r="B56" s="53"/>
      <c r="C56" s="54"/>
      <c r="D56" s="90"/>
      <c r="E56" s="59"/>
      <c r="F56" s="91"/>
      <c r="G56" s="59"/>
      <c r="H56" s="91"/>
      <c r="I56" s="60"/>
    </row>
    <row r="57" spans="2:9" ht="27" customHeight="1" hidden="1">
      <c r="B57" s="45" t="s">
        <v>33</v>
      </c>
      <c r="C57" s="46" t="s">
        <v>30</v>
      </c>
      <c r="D57" s="49"/>
      <c r="E57" s="61"/>
      <c r="F57" s="50"/>
      <c r="G57" s="61"/>
      <c r="H57" s="51"/>
      <c r="I57" s="62"/>
    </row>
    <row r="58" spans="2:9" ht="27.75" customHeight="1" hidden="1" thickBot="1">
      <c r="B58" s="95"/>
      <c r="C58" s="63"/>
      <c r="D58" s="94"/>
      <c r="E58" s="64"/>
      <c r="F58" s="93"/>
      <c r="G58" s="64"/>
      <c r="H58" s="92"/>
      <c r="I58" s="65"/>
    </row>
    <row r="59" spans="2:8" ht="6" customHeight="1" hidden="1" thickBot="1">
      <c r="B59" s="47"/>
      <c r="C59" s="47"/>
      <c r="D59" s="48"/>
      <c r="E59" s="47"/>
      <c r="F59" s="82"/>
      <c r="H59" s="82"/>
    </row>
    <row r="60" spans="2:11" ht="27" customHeight="1" hidden="1">
      <c r="B60" s="43" t="s">
        <v>31</v>
      </c>
      <c r="C60" s="44" t="s">
        <v>32</v>
      </c>
      <c r="D60" s="55"/>
      <c r="E60" s="56"/>
      <c r="F60" s="57"/>
      <c r="G60" s="56"/>
      <c r="H60" s="57"/>
      <c r="I60" s="58"/>
      <c r="K60">
        <f>COUNTA(E60,G60,I60,E62,G62,I62)</f>
        <v>0</v>
      </c>
    </row>
    <row r="61" spans="2:9" ht="27" customHeight="1" hidden="1" thickBot="1">
      <c r="B61" s="53"/>
      <c r="C61" s="54"/>
      <c r="D61" s="90"/>
      <c r="E61" s="59"/>
      <c r="F61" s="91"/>
      <c r="G61" s="59"/>
      <c r="H61" s="91"/>
      <c r="I61" s="60"/>
    </row>
    <row r="62" spans="2:9" ht="27" customHeight="1" hidden="1">
      <c r="B62" s="45" t="s">
        <v>33</v>
      </c>
      <c r="C62" s="46" t="s">
        <v>30</v>
      </c>
      <c r="D62" s="49"/>
      <c r="E62" s="61"/>
      <c r="F62" s="50"/>
      <c r="G62" s="61"/>
      <c r="H62" s="51"/>
      <c r="I62" s="62"/>
    </row>
    <row r="63" spans="2:9" ht="27.75" customHeight="1" hidden="1" thickBot="1">
      <c r="B63" s="95"/>
      <c r="C63" s="63"/>
      <c r="D63" s="94"/>
      <c r="E63" s="64"/>
      <c r="F63" s="93"/>
      <c r="G63" s="64"/>
      <c r="H63" s="92"/>
      <c r="I63" s="65"/>
    </row>
    <row r="64" spans="2:8" ht="6" customHeight="1" hidden="1" thickBot="1">
      <c r="B64" s="47"/>
      <c r="C64" s="47"/>
      <c r="D64" s="48"/>
      <c r="E64" s="47"/>
      <c r="F64" s="82"/>
      <c r="H64" s="82"/>
    </row>
    <row r="65" spans="2:11" ht="27" customHeight="1" hidden="1">
      <c r="B65" s="43" t="s">
        <v>31</v>
      </c>
      <c r="C65" s="44" t="s">
        <v>32</v>
      </c>
      <c r="D65" s="55"/>
      <c r="E65" s="56"/>
      <c r="F65" s="57"/>
      <c r="G65" s="56"/>
      <c r="H65" s="57"/>
      <c r="I65" s="58"/>
      <c r="K65">
        <f>COUNTA(E65,G65,I65,E67,G67,I67)</f>
        <v>0</v>
      </c>
    </row>
    <row r="66" spans="2:9" ht="27" customHeight="1" hidden="1" thickBot="1">
      <c r="B66" s="53"/>
      <c r="C66" s="54"/>
      <c r="D66" s="90"/>
      <c r="E66" s="59"/>
      <c r="F66" s="91"/>
      <c r="G66" s="59"/>
      <c r="H66" s="91"/>
      <c r="I66" s="60"/>
    </row>
    <row r="67" spans="2:9" ht="27" customHeight="1" hidden="1">
      <c r="B67" s="45" t="s">
        <v>33</v>
      </c>
      <c r="C67" s="46" t="s">
        <v>30</v>
      </c>
      <c r="D67" s="49"/>
      <c r="E67" s="61"/>
      <c r="F67" s="50"/>
      <c r="G67" s="61"/>
      <c r="H67" s="51"/>
      <c r="I67" s="62"/>
    </row>
    <row r="68" spans="2:9" ht="27.75" customHeight="1" hidden="1" thickBot="1">
      <c r="B68" s="95"/>
      <c r="C68" s="63"/>
      <c r="D68" s="94"/>
      <c r="E68" s="64"/>
      <c r="F68" s="93"/>
      <c r="G68" s="64"/>
      <c r="H68" s="92"/>
      <c r="I68" s="65"/>
    </row>
    <row r="69" ht="21" customHeight="1" hidden="1"/>
    <row r="70" ht="21" customHeight="1"/>
  </sheetData>
  <sheetProtection password="CC6F" sheet="1"/>
  <mergeCells count="2">
    <mergeCell ref="B1:F1"/>
    <mergeCell ref="H1:I1"/>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8 F48 D48 D16 F16 H16 H18 F18 D18 D21 F21 H21 H23 F23 D23 D26 F26 H26 H28 F28 D28 D31 F31 H31 H33 F33 D33 D36 F36 H36 H38 F38 D38 D41 F41 H41 H43 F43 D43 D51 F51 H51 F53 D53 H53 D61 F61 H61 H63 F63 D63 D56 F56 H56 H58 F58 D58 D66 F66 H66 F68 D68 H68">
      <formula1>$L$12:$N$12</formula1>
    </dataValidation>
  </dataValidations>
  <printOptions/>
  <pageMargins left="0.7" right="0.7" top="0.53" bottom="3.48" header="0.3" footer="0.3"/>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2">
    <tabColor rgb="FF00B050"/>
  </sheetPr>
  <dimension ref="A1:X61"/>
  <sheetViews>
    <sheetView zoomScalePageLayoutView="0" workbookViewId="0" topLeftCell="A1">
      <pane ySplit="1" topLeftCell="A2" activePane="bottomLeft" state="frozen"/>
      <selection pane="topLeft" activeCell="A1" sqref="A1"/>
      <selection pane="bottomLeft" activeCell="B2" sqref="B2"/>
    </sheetView>
  </sheetViews>
  <sheetFormatPr defaultColWidth="9.140625" defaultRowHeight="15"/>
  <cols>
    <col min="1" max="1" width="5.00390625" style="66" bestFit="1" customWidth="1"/>
    <col min="2" max="2" width="8.00390625" style="66" customWidth="1"/>
    <col min="3" max="3" width="12.28125" style="66" customWidth="1"/>
    <col min="4" max="4" width="16.140625" style="66" customWidth="1"/>
    <col min="5" max="7" width="5.28125" style="66" hidden="1" customWidth="1"/>
    <col min="8" max="8" width="5.28125" style="66" bestFit="1" customWidth="1"/>
    <col min="9" max="9" width="5.00390625" style="66" bestFit="1" customWidth="1"/>
    <col min="10" max="10" width="8.00390625" style="66" customWidth="1"/>
    <col min="11" max="11" width="12.28125" style="66" customWidth="1"/>
    <col min="12" max="12" width="16.140625" style="66" customWidth="1"/>
    <col min="13" max="15" width="5.28125" style="66" hidden="1" customWidth="1"/>
    <col min="16" max="16" width="5.28125" style="66" bestFit="1" customWidth="1"/>
    <col min="17" max="16384" width="9.00390625" style="67" customWidth="1"/>
  </cols>
  <sheetData>
    <row r="1" spans="1:16" ht="26.25" customHeight="1">
      <c r="A1" s="99" t="s">
        <v>90</v>
      </c>
      <c r="B1" s="100" t="s">
        <v>91</v>
      </c>
      <c r="C1" s="109" t="s">
        <v>92</v>
      </c>
      <c r="D1" s="111" t="s">
        <v>93</v>
      </c>
      <c r="E1" s="111" t="s">
        <v>94</v>
      </c>
      <c r="F1" s="111" t="s">
        <v>95</v>
      </c>
      <c r="G1" s="111" t="s">
        <v>96</v>
      </c>
      <c r="H1" s="111" t="s">
        <v>97</v>
      </c>
      <c r="I1" s="103" t="s">
        <v>90</v>
      </c>
      <c r="J1" s="104" t="s">
        <v>91</v>
      </c>
      <c r="K1" s="110" t="s">
        <v>92</v>
      </c>
      <c r="L1" s="112" t="s">
        <v>93</v>
      </c>
      <c r="M1" s="112" t="s">
        <v>94</v>
      </c>
      <c r="N1" s="112" t="s">
        <v>95</v>
      </c>
      <c r="O1" s="112" t="s">
        <v>96</v>
      </c>
      <c r="P1" s="113" t="s">
        <v>97</v>
      </c>
    </row>
    <row r="2" spans="1:16" ht="18" customHeight="1">
      <c r="A2" s="101" t="s">
        <v>98</v>
      </c>
      <c r="B2" s="105"/>
      <c r="C2" s="105"/>
      <c r="D2" s="115"/>
      <c r="E2" s="115"/>
      <c r="F2" s="115"/>
      <c r="G2" s="115"/>
      <c r="H2" s="115"/>
      <c r="I2" s="101" t="s">
        <v>99</v>
      </c>
      <c r="J2" s="105"/>
      <c r="K2" s="105"/>
      <c r="L2" s="115"/>
      <c r="M2" s="115"/>
      <c r="N2" s="115"/>
      <c r="O2" s="115"/>
      <c r="P2" s="144"/>
    </row>
    <row r="3" spans="1:24" ht="18" customHeight="1">
      <c r="A3" s="101" t="s">
        <v>98</v>
      </c>
      <c r="B3" s="105"/>
      <c r="C3" s="105"/>
      <c r="D3" s="115"/>
      <c r="E3" s="115"/>
      <c r="F3" s="115"/>
      <c r="G3" s="115"/>
      <c r="H3" s="115"/>
      <c r="I3" s="101" t="s">
        <v>99</v>
      </c>
      <c r="J3" s="105"/>
      <c r="K3" s="105"/>
      <c r="L3" s="115"/>
      <c r="M3" s="115"/>
      <c r="N3" s="115"/>
      <c r="O3" s="115"/>
      <c r="P3" s="144"/>
      <c r="W3" s="67">
        <v>6</v>
      </c>
      <c r="X3" s="67">
        <v>2</v>
      </c>
    </row>
    <row r="4" spans="1:16" ht="18" customHeight="1">
      <c r="A4" s="101" t="s">
        <v>98</v>
      </c>
      <c r="B4" s="105"/>
      <c r="C4" s="105"/>
      <c r="D4" s="115"/>
      <c r="E4" s="115"/>
      <c r="F4" s="115"/>
      <c r="G4" s="115"/>
      <c r="H4" s="115"/>
      <c r="I4" s="101" t="s">
        <v>99</v>
      </c>
      <c r="J4" s="105"/>
      <c r="K4" s="105"/>
      <c r="L4" s="115"/>
      <c r="M4" s="115"/>
      <c r="N4" s="115"/>
      <c r="O4" s="115"/>
      <c r="P4" s="144"/>
    </row>
    <row r="5" spans="1:16" ht="18" customHeight="1">
      <c r="A5" s="101" t="s">
        <v>98</v>
      </c>
      <c r="B5" s="105"/>
      <c r="C5" s="105"/>
      <c r="D5" s="115"/>
      <c r="E5" s="115"/>
      <c r="F5" s="115"/>
      <c r="G5" s="115"/>
      <c r="H5" s="115"/>
      <c r="I5" s="101" t="s">
        <v>99</v>
      </c>
      <c r="J5" s="106"/>
      <c r="K5" s="106"/>
      <c r="L5" s="115"/>
      <c r="M5" s="115"/>
      <c r="N5" s="115"/>
      <c r="O5" s="115"/>
      <c r="P5" s="144"/>
    </row>
    <row r="6" spans="1:16" ht="18" customHeight="1">
      <c r="A6" s="101" t="s">
        <v>98</v>
      </c>
      <c r="B6" s="106"/>
      <c r="C6" s="106"/>
      <c r="D6" s="115"/>
      <c r="E6" s="115"/>
      <c r="F6" s="115"/>
      <c r="G6" s="115"/>
      <c r="H6" s="115"/>
      <c r="I6" s="101" t="s">
        <v>99</v>
      </c>
      <c r="J6" s="106"/>
      <c r="K6" s="106"/>
      <c r="L6" s="115"/>
      <c r="M6" s="115"/>
      <c r="N6" s="115"/>
      <c r="O6" s="115"/>
      <c r="P6" s="144"/>
    </row>
    <row r="7" spans="1:16" ht="18" customHeight="1">
      <c r="A7" s="101" t="s">
        <v>98</v>
      </c>
      <c r="B7" s="106"/>
      <c r="C7" s="106"/>
      <c r="D7" s="115"/>
      <c r="E7" s="115"/>
      <c r="F7" s="115"/>
      <c r="G7" s="115"/>
      <c r="H7" s="115"/>
      <c r="I7" s="101" t="s">
        <v>99</v>
      </c>
      <c r="J7" s="106"/>
      <c r="K7" s="106"/>
      <c r="L7" s="115"/>
      <c r="M7" s="115"/>
      <c r="N7" s="115"/>
      <c r="O7" s="115"/>
      <c r="P7" s="144"/>
    </row>
    <row r="8" spans="1:16" ht="18" customHeight="1">
      <c r="A8" s="114" t="s">
        <v>98</v>
      </c>
      <c r="B8" s="105"/>
      <c r="C8" s="105"/>
      <c r="D8" s="105"/>
      <c r="E8" s="105"/>
      <c r="F8" s="105"/>
      <c r="G8" s="105"/>
      <c r="H8" s="105"/>
      <c r="I8" s="114" t="s">
        <v>99</v>
      </c>
      <c r="J8" s="105"/>
      <c r="K8" s="105"/>
      <c r="L8" s="105"/>
      <c r="M8" s="105"/>
      <c r="N8" s="105"/>
      <c r="O8" s="115"/>
      <c r="P8" s="145"/>
    </row>
    <row r="9" spans="1:16" ht="18" customHeight="1">
      <c r="A9" s="114" t="s">
        <v>98</v>
      </c>
      <c r="B9" s="105"/>
      <c r="C9" s="105"/>
      <c r="D9" s="105"/>
      <c r="E9" s="105"/>
      <c r="F9" s="105"/>
      <c r="G9" s="105"/>
      <c r="H9" s="105"/>
      <c r="I9" s="114" t="s">
        <v>99</v>
      </c>
      <c r="J9" s="105"/>
      <c r="K9" s="105"/>
      <c r="L9" s="105"/>
      <c r="M9" s="105"/>
      <c r="N9" s="105"/>
      <c r="O9" s="115"/>
      <c r="P9" s="145"/>
    </row>
    <row r="10" spans="1:16" ht="18" customHeight="1">
      <c r="A10" s="114" t="s">
        <v>98</v>
      </c>
      <c r="B10" s="105"/>
      <c r="C10" s="105"/>
      <c r="D10" s="105"/>
      <c r="E10" s="105"/>
      <c r="F10" s="105"/>
      <c r="G10" s="105"/>
      <c r="H10" s="105"/>
      <c r="I10" s="114" t="s">
        <v>99</v>
      </c>
      <c r="J10" s="105"/>
      <c r="K10" s="105"/>
      <c r="L10" s="105"/>
      <c r="M10" s="105"/>
      <c r="N10" s="105"/>
      <c r="O10" s="115"/>
      <c r="P10" s="145"/>
    </row>
    <row r="11" spans="1:16" ht="18" customHeight="1">
      <c r="A11" s="114" t="s">
        <v>98</v>
      </c>
      <c r="B11" s="105"/>
      <c r="C11" s="105"/>
      <c r="D11" s="105"/>
      <c r="E11" s="105"/>
      <c r="F11" s="105"/>
      <c r="G11" s="105"/>
      <c r="H11" s="105"/>
      <c r="I11" s="114" t="s">
        <v>99</v>
      </c>
      <c r="J11" s="105"/>
      <c r="K11" s="105"/>
      <c r="L11" s="105"/>
      <c r="M11" s="105"/>
      <c r="N11" s="105"/>
      <c r="O11" s="115"/>
      <c r="P11" s="145"/>
    </row>
    <row r="12" spans="1:16" ht="18" customHeight="1">
      <c r="A12" s="114" t="s">
        <v>98</v>
      </c>
      <c r="B12" s="105"/>
      <c r="C12" s="105"/>
      <c r="D12" s="105"/>
      <c r="E12" s="105"/>
      <c r="F12" s="105"/>
      <c r="G12" s="105"/>
      <c r="H12" s="105"/>
      <c r="I12" s="114" t="s">
        <v>99</v>
      </c>
      <c r="J12" s="105"/>
      <c r="K12" s="105"/>
      <c r="L12" s="105"/>
      <c r="M12" s="105"/>
      <c r="N12" s="105"/>
      <c r="O12" s="115"/>
      <c r="P12" s="145"/>
    </row>
    <row r="13" spans="1:16" ht="18" customHeight="1">
      <c r="A13" s="114" t="s">
        <v>98</v>
      </c>
      <c r="B13" s="105"/>
      <c r="C13" s="105"/>
      <c r="D13" s="105"/>
      <c r="E13" s="105"/>
      <c r="F13" s="105"/>
      <c r="G13" s="105"/>
      <c r="H13" s="105"/>
      <c r="I13" s="114" t="s">
        <v>99</v>
      </c>
      <c r="J13" s="105"/>
      <c r="K13" s="105"/>
      <c r="L13" s="105"/>
      <c r="M13" s="105"/>
      <c r="N13" s="105"/>
      <c r="O13" s="115"/>
      <c r="P13" s="145"/>
    </row>
    <row r="14" spans="1:16" ht="18" customHeight="1">
      <c r="A14" s="114" t="s">
        <v>98</v>
      </c>
      <c r="B14" s="105"/>
      <c r="C14" s="105"/>
      <c r="D14" s="105"/>
      <c r="E14" s="105"/>
      <c r="F14" s="105"/>
      <c r="G14" s="105"/>
      <c r="H14" s="105"/>
      <c r="I14" s="114" t="s">
        <v>99</v>
      </c>
      <c r="J14" s="105"/>
      <c r="K14" s="105"/>
      <c r="L14" s="105"/>
      <c r="M14" s="105"/>
      <c r="N14" s="105"/>
      <c r="O14" s="115"/>
      <c r="P14" s="145"/>
    </row>
    <row r="15" spans="1:16" ht="18" customHeight="1">
      <c r="A15" s="114" t="s">
        <v>98</v>
      </c>
      <c r="B15" s="105"/>
      <c r="C15" s="105"/>
      <c r="D15" s="105"/>
      <c r="E15" s="105"/>
      <c r="F15" s="105"/>
      <c r="G15" s="105"/>
      <c r="H15" s="105"/>
      <c r="I15" s="114" t="s">
        <v>99</v>
      </c>
      <c r="J15" s="105"/>
      <c r="K15" s="105"/>
      <c r="L15" s="105"/>
      <c r="M15" s="105"/>
      <c r="N15" s="105"/>
      <c r="O15" s="115"/>
      <c r="P15" s="145"/>
    </row>
    <row r="16" spans="1:16" ht="18" customHeight="1">
      <c r="A16" s="114" t="s">
        <v>98</v>
      </c>
      <c r="B16" s="105"/>
      <c r="C16" s="105"/>
      <c r="D16" s="105"/>
      <c r="E16" s="105"/>
      <c r="F16" s="105"/>
      <c r="G16" s="105"/>
      <c r="H16" s="105"/>
      <c r="I16" s="114" t="s">
        <v>99</v>
      </c>
      <c r="J16" s="105"/>
      <c r="K16" s="105"/>
      <c r="L16" s="105"/>
      <c r="M16" s="105"/>
      <c r="N16" s="105"/>
      <c r="O16" s="105"/>
      <c r="P16" s="145"/>
    </row>
    <row r="17" spans="1:16" ht="18" customHeight="1">
      <c r="A17" s="101" t="s">
        <v>98</v>
      </c>
      <c r="B17" s="106"/>
      <c r="C17" s="106"/>
      <c r="D17" s="115"/>
      <c r="E17" s="115"/>
      <c r="F17" s="115"/>
      <c r="G17" s="115"/>
      <c r="H17" s="115"/>
      <c r="I17" s="101" t="s">
        <v>99</v>
      </c>
      <c r="J17" s="106"/>
      <c r="K17" s="106"/>
      <c r="L17" s="115"/>
      <c r="M17" s="115"/>
      <c r="N17" s="115"/>
      <c r="O17" s="115"/>
      <c r="P17" s="144"/>
    </row>
    <row r="18" spans="1:16" ht="18" customHeight="1">
      <c r="A18" s="101" t="s">
        <v>98</v>
      </c>
      <c r="B18" s="107"/>
      <c r="C18" s="106"/>
      <c r="D18" s="115"/>
      <c r="E18" s="115"/>
      <c r="F18" s="115"/>
      <c r="G18" s="115"/>
      <c r="H18" s="115"/>
      <c r="I18" s="101" t="s">
        <v>99</v>
      </c>
      <c r="J18" s="107"/>
      <c r="K18" s="106"/>
      <c r="L18" s="115"/>
      <c r="M18" s="115"/>
      <c r="N18" s="115"/>
      <c r="O18" s="115"/>
      <c r="P18" s="144"/>
    </row>
    <row r="19" spans="1:16" ht="18" customHeight="1">
      <c r="A19" s="101" t="s">
        <v>98</v>
      </c>
      <c r="B19" s="106"/>
      <c r="C19" s="106"/>
      <c r="D19" s="115"/>
      <c r="E19" s="115"/>
      <c r="F19" s="115"/>
      <c r="G19" s="115"/>
      <c r="H19" s="115"/>
      <c r="I19" s="101" t="s">
        <v>99</v>
      </c>
      <c r="J19" s="106"/>
      <c r="K19" s="106"/>
      <c r="L19" s="115"/>
      <c r="M19" s="115"/>
      <c r="N19" s="115"/>
      <c r="O19" s="115"/>
      <c r="P19" s="144"/>
    </row>
    <row r="20" spans="1:16" ht="18" customHeight="1">
      <c r="A20" s="101" t="s">
        <v>98</v>
      </c>
      <c r="B20" s="106"/>
      <c r="C20" s="106"/>
      <c r="D20" s="115"/>
      <c r="E20" s="115"/>
      <c r="F20" s="115"/>
      <c r="G20" s="115"/>
      <c r="H20" s="115"/>
      <c r="I20" s="101" t="s">
        <v>99</v>
      </c>
      <c r="J20" s="106"/>
      <c r="K20" s="106"/>
      <c r="L20" s="115"/>
      <c r="M20" s="115"/>
      <c r="N20" s="115"/>
      <c r="O20" s="115"/>
      <c r="P20" s="144"/>
    </row>
    <row r="21" spans="1:16" ht="18" customHeight="1">
      <c r="A21" s="101" t="s">
        <v>98</v>
      </c>
      <c r="B21" s="106"/>
      <c r="C21" s="106"/>
      <c r="D21" s="115"/>
      <c r="E21" s="115"/>
      <c r="F21" s="115"/>
      <c r="G21" s="115"/>
      <c r="H21" s="115"/>
      <c r="I21" s="101" t="s">
        <v>99</v>
      </c>
      <c r="J21" s="106"/>
      <c r="K21" s="106"/>
      <c r="L21" s="115"/>
      <c r="M21" s="115"/>
      <c r="N21" s="115"/>
      <c r="O21" s="115"/>
      <c r="P21" s="144"/>
    </row>
    <row r="22" spans="1:16" ht="18" customHeight="1">
      <c r="A22" s="101" t="s">
        <v>98</v>
      </c>
      <c r="B22" s="106"/>
      <c r="C22" s="106"/>
      <c r="D22" s="115"/>
      <c r="E22" s="115"/>
      <c r="F22" s="115"/>
      <c r="G22" s="115"/>
      <c r="H22" s="115"/>
      <c r="I22" s="101" t="s">
        <v>99</v>
      </c>
      <c r="J22" s="106"/>
      <c r="K22" s="106"/>
      <c r="L22" s="115"/>
      <c r="M22" s="115"/>
      <c r="N22" s="115"/>
      <c r="O22" s="115"/>
      <c r="P22" s="144"/>
    </row>
    <row r="23" spans="1:16" ht="18" customHeight="1">
      <c r="A23" s="101" t="s">
        <v>98</v>
      </c>
      <c r="B23" s="106"/>
      <c r="C23" s="106"/>
      <c r="D23" s="115"/>
      <c r="E23" s="115"/>
      <c r="F23" s="115"/>
      <c r="G23" s="115"/>
      <c r="H23" s="115"/>
      <c r="I23" s="101" t="s">
        <v>99</v>
      </c>
      <c r="J23" s="106"/>
      <c r="K23" s="106"/>
      <c r="L23" s="115"/>
      <c r="M23" s="115"/>
      <c r="N23" s="115"/>
      <c r="O23" s="115"/>
      <c r="P23" s="144"/>
    </row>
    <row r="24" spans="1:16" ht="18" customHeight="1">
      <c r="A24" s="101" t="s">
        <v>98</v>
      </c>
      <c r="B24" s="107"/>
      <c r="C24" s="106"/>
      <c r="D24" s="115"/>
      <c r="E24" s="115"/>
      <c r="F24" s="115"/>
      <c r="G24" s="115"/>
      <c r="H24" s="115"/>
      <c r="I24" s="101" t="s">
        <v>99</v>
      </c>
      <c r="J24" s="107"/>
      <c r="K24" s="106"/>
      <c r="L24" s="115"/>
      <c r="M24" s="115"/>
      <c r="N24" s="115"/>
      <c r="O24" s="115"/>
      <c r="P24" s="144"/>
    </row>
    <row r="25" spans="1:16" ht="18" customHeight="1">
      <c r="A25" s="101" t="s">
        <v>98</v>
      </c>
      <c r="B25" s="106"/>
      <c r="C25" s="106"/>
      <c r="D25" s="115"/>
      <c r="E25" s="115"/>
      <c r="F25" s="115"/>
      <c r="G25" s="115"/>
      <c r="H25" s="115"/>
      <c r="I25" s="101" t="s">
        <v>99</v>
      </c>
      <c r="J25" s="106"/>
      <c r="K25" s="106"/>
      <c r="L25" s="115"/>
      <c r="M25" s="115"/>
      <c r="N25" s="115"/>
      <c r="O25" s="115"/>
      <c r="P25" s="144"/>
    </row>
    <row r="26" spans="1:16" ht="18" customHeight="1">
      <c r="A26" s="101" t="s">
        <v>98</v>
      </c>
      <c r="B26" s="106"/>
      <c r="C26" s="106"/>
      <c r="D26" s="115"/>
      <c r="E26" s="115"/>
      <c r="F26" s="115"/>
      <c r="G26" s="115"/>
      <c r="H26" s="115"/>
      <c r="I26" s="101" t="s">
        <v>99</v>
      </c>
      <c r="J26" s="106"/>
      <c r="K26" s="106"/>
      <c r="L26" s="115"/>
      <c r="M26" s="115"/>
      <c r="N26" s="115"/>
      <c r="O26" s="115"/>
      <c r="P26" s="144"/>
    </row>
    <row r="27" spans="1:16" ht="18" customHeight="1">
      <c r="A27" s="101" t="s">
        <v>98</v>
      </c>
      <c r="B27" s="106"/>
      <c r="C27" s="106"/>
      <c r="D27" s="115"/>
      <c r="E27" s="115"/>
      <c r="F27" s="115"/>
      <c r="G27" s="115"/>
      <c r="H27" s="115"/>
      <c r="I27" s="101" t="s">
        <v>99</v>
      </c>
      <c r="J27" s="106"/>
      <c r="K27" s="106"/>
      <c r="L27" s="115"/>
      <c r="M27" s="115"/>
      <c r="N27" s="115"/>
      <c r="O27" s="115"/>
      <c r="P27" s="144"/>
    </row>
    <row r="28" spans="1:16" ht="18" customHeight="1">
      <c r="A28" s="101" t="s">
        <v>98</v>
      </c>
      <c r="B28" s="106"/>
      <c r="C28" s="106"/>
      <c r="D28" s="115"/>
      <c r="E28" s="115"/>
      <c r="F28" s="115"/>
      <c r="G28" s="115"/>
      <c r="H28" s="115"/>
      <c r="I28" s="101" t="s">
        <v>99</v>
      </c>
      <c r="J28" s="106"/>
      <c r="K28" s="106"/>
      <c r="L28" s="115"/>
      <c r="M28" s="115"/>
      <c r="N28" s="115"/>
      <c r="O28" s="115"/>
      <c r="P28" s="144"/>
    </row>
    <row r="29" spans="1:16" ht="18" customHeight="1">
      <c r="A29" s="101" t="s">
        <v>98</v>
      </c>
      <c r="B29" s="106"/>
      <c r="C29" s="106"/>
      <c r="D29" s="115"/>
      <c r="E29" s="115"/>
      <c r="F29" s="115"/>
      <c r="G29" s="115"/>
      <c r="H29" s="115"/>
      <c r="I29" s="101" t="s">
        <v>99</v>
      </c>
      <c r="J29" s="106"/>
      <c r="K29" s="106"/>
      <c r="L29" s="115"/>
      <c r="M29" s="115"/>
      <c r="N29" s="115"/>
      <c r="O29" s="115"/>
      <c r="P29" s="144"/>
    </row>
    <row r="30" spans="1:16" ht="18" customHeight="1">
      <c r="A30" s="101" t="s">
        <v>98</v>
      </c>
      <c r="B30" s="106"/>
      <c r="C30" s="106"/>
      <c r="D30" s="115"/>
      <c r="E30" s="115"/>
      <c r="F30" s="115"/>
      <c r="G30" s="115"/>
      <c r="H30" s="115"/>
      <c r="I30" s="101" t="s">
        <v>99</v>
      </c>
      <c r="J30" s="106"/>
      <c r="K30" s="106"/>
      <c r="L30" s="115"/>
      <c r="M30" s="115"/>
      <c r="N30" s="115"/>
      <c r="O30" s="115"/>
      <c r="P30" s="144"/>
    </row>
    <row r="31" spans="1:16" ht="18" customHeight="1">
      <c r="A31" s="101" t="s">
        <v>98</v>
      </c>
      <c r="B31" s="106"/>
      <c r="C31" s="106"/>
      <c r="D31" s="115"/>
      <c r="E31" s="115"/>
      <c r="F31" s="115"/>
      <c r="G31" s="115"/>
      <c r="H31" s="115"/>
      <c r="I31" s="101" t="s">
        <v>99</v>
      </c>
      <c r="J31" s="106"/>
      <c r="K31" s="106"/>
      <c r="L31" s="115"/>
      <c r="M31" s="115"/>
      <c r="N31" s="115"/>
      <c r="O31" s="115"/>
      <c r="P31" s="144"/>
    </row>
    <row r="32" spans="1:16" ht="18" customHeight="1">
      <c r="A32" s="101" t="s">
        <v>98</v>
      </c>
      <c r="B32" s="106"/>
      <c r="C32" s="106"/>
      <c r="D32" s="115"/>
      <c r="E32" s="115"/>
      <c r="F32" s="115"/>
      <c r="G32" s="115"/>
      <c r="H32" s="115"/>
      <c r="I32" s="101" t="s">
        <v>99</v>
      </c>
      <c r="J32" s="106"/>
      <c r="K32" s="106"/>
      <c r="L32" s="115"/>
      <c r="M32" s="115"/>
      <c r="N32" s="115"/>
      <c r="O32" s="115"/>
      <c r="P32" s="144"/>
    </row>
    <row r="33" spans="1:16" ht="18" customHeight="1">
      <c r="A33" s="101" t="s">
        <v>98</v>
      </c>
      <c r="B33" s="107"/>
      <c r="C33" s="106"/>
      <c r="D33" s="115"/>
      <c r="E33" s="115"/>
      <c r="F33" s="115"/>
      <c r="G33" s="115"/>
      <c r="H33" s="115"/>
      <c r="I33" s="101" t="s">
        <v>99</v>
      </c>
      <c r="J33" s="107"/>
      <c r="K33" s="106"/>
      <c r="L33" s="115"/>
      <c r="M33" s="115"/>
      <c r="N33" s="115"/>
      <c r="O33" s="115"/>
      <c r="P33" s="144"/>
    </row>
    <row r="34" spans="1:16" ht="18" customHeight="1">
      <c r="A34" s="101" t="s">
        <v>98</v>
      </c>
      <c r="B34" s="106"/>
      <c r="C34" s="106"/>
      <c r="D34" s="115"/>
      <c r="E34" s="115"/>
      <c r="F34" s="115"/>
      <c r="G34" s="115"/>
      <c r="H34" s="115"/>
      <c r="I34" s="101" t="s">
        <v>99</v>
      </c>
      <c r="J34" s="106"/>
      <c r="K34" s="106"/>
      <c r="L34" s="115"/>
      <c r="M34" s="115"/>
      <c r="N34" s="115"/>
      <c r="O34" s="115"/>
      <c r="P34" s="144"/>
    </row>
    <row r="35" spans="1:16" ht="18" customHeight="1">
      <c r="A35" s="101" t="s">
        <v>98</v>
      </c>
      <c r="B35" s="106"/>
      <c r="C35" s="106"/>
      <c r="D35" s="115"/>
      <c r="E35" s="115"/>
      <c r="F35" s="115"/>
      <c r="G35" s="115"/>
      <c r="H35" s="115"/>
      <c r="I35" s="101" t="s">
        <v>99</v>
      </c>
      <c r="J35" s="106"/>
      <c r="K35" s="106"/>
      <c r="L35" s="115"/>
      <c r="M35" s="115"/>
      <c r="N35" s="115"/>
      <c r="O35" s="115"/>
      <c r="P35" s="144"/>
    </row>
    <row r="36" spans="1:16" ht="18" customHeight="1">
      <c r="A36" s="101" t="s">
        <v>98</v>
      </c>
      <c r="B36" s="106"/>
      <c r="C36" s="106"/>
      <c r="D36" s="115"/>
      <c r="E36" s="115"/>
      <c r="F36" s="115"/>
      <c r="G36" s="115"/>
      <c r="H36" s="115"/>
      <c r="I36" s="101" t="s">
        <v>99</v>
      </c>
      <c r="J36" s="106"/>
      <c r="K36" s="106"/>
      <c r="L36" s="115"/>
      <c r="M36" s="115"/>
      <c r="N36" s="115"/>
      <c r="O36" s="115"/>
      <c r="P36" s="144"/>
    </row>
    <row r="37" spans="1:16" ht="18" customHeight="1">
      <c r="A37" s="101" t="s">
        <v>98</v>
      </c>
      <c r="B37" s="106"/>
      <c r="C37" s="106"/>
      <c r="D37" s="115"/>
      <c r="E37" s="115"/>
      <c r="F37" s="115"/>
      <c r="G37" s="115"/>
      <c r="H37" s="115"/>
      <c r="I37" s="101" t="s">
        <v>99</v>
      </c>
      <c r="J37" s="106"/>
      <c r="K37" s="106"/>
      <c r="L37" s="115"/>
      <c r="M37" s="115"/>
      <c r="N37" s="115"/>
      <c r="O37" s="115"/>
      <c r="P37" s="144"/>
    </row>
    <row r="38" spans="1:16" ht="18" customHeight="1">
      <c r="A38" s="101" t="s">
        <v>98</v>
      </c>
      <c r="B38" s="106"/>
      <c r="C38" s="106"/>
      <c r="D38" s="115"/>
      <c r="E38" s="115"/>
      <c r="F38" s="115"/>
      <c r="G38" s="115"/>
      <c r="H38" s="115"/>
      <c r="I38" s="101" t="s">
        <v>99</v>
      </c>
      <c r="J38" s="106"/>
      <c r="K38" s="106"/>
      <c r="L38" s="115"/>
      <c r="M38" s="115"/>
      <c r="N38" s="115"/>
      <c r="O38" s="115"/>
      <c r="P38" s="144"/>
    </row>
    <row r="39" spans="1:16" ht="18" customHeight="1">
      <c r="A39" s="101" t="s">
        <v>98</v>
      </c>
      <c r="B39" s="106"/>
      <c r="C39" s="106"/>
      <c r="D39" s="115"/>
      <c r="E39" s="115"/>
      <c r="F39" s="115"/>
      <c r="G39" s="115"/>
      <c r="H39" s="115"/>
      <c r="I39" s="101" t="s">
        <v>99</v>
      </c>
      <c r="J39" s="106"/>
      <c r="K39" s="106"/>
      <c r="L39" s="115"/>
      <c r="M39" s="115"/>
      <c r="N39" s="115"/>
      <c r="O39" s="115"/>
      <c r="P39" s="144"/>
    </row>
    <row r="40" spans="1:16" ht="18" customHeight="1">
      <c r="A40" s="101" t="s">
        <v>98</v>
      </c>
      <c r="B40" s="106"/>
      <c r="C40" s="106"/>
      <c r="D40" s="115"/>
      <c r="E40" s="115"/>
      <c r="F40" s="115"/>
      <c r="G40" s="115"/>
      <c r="H40" s="115"/>
      <c r="I40" s="101" t="s">
        <v>99</v>
      </c>
      <c r="J40" s="106"/>
      <c r="K40" s="106"/>
      <c r="L40" s="115"/>
      <c r="M40" s="115"/>
      <c r="N40" s="115"/>
      <c r="O40" s="115"/>
      <c r="P40" s="144"/>
    </row>
    <row r="41" spans="1:16" ht="18" customHeight="1">
      <c r="A41" s="101" t="s">
        <v>98</v>
      </c>
      <c r="B41" s="106"/>
      <c r="C41" s="106"/>
      <c r="D41" s="115"/>
      <c r="E41" s="115"/>
      <c r="F41" s="115"/>
      <c r="G41" s="115"/>
      <c r="H41" s="115"/>
      <c r="I41" s="101" t="s">
        <v>99</v>
      </c>
      <c r="J41" s="106"/>
      <c r="K41" s="106"/>
      <c r="L41" s="115"/>
      <c r="M41" s="115"/>
      <c r="N41" s="115"/>
      <c r="O41" s="115"/>
      <c r="P41" s="144"/>
    </row>
    <row r="42" spans="1:16" ht="18" customHeight="1">
      <c r="A42" s="101" t="s">
        <v>98</v>
      </c>
      <c r="B42" s="106"/>
      <c r="C42" s="106"/>
      <c r="D42" s="115"/>
      <c r="E42" s="115"/>
      <c r="F42" s="115"/>
      <c r="G42" s="115"/>
      <c r="H42" s="115"/>
      <c r="I42" s="101" t="s">
        <v>99</v>
      </c>
      <c r="J42" s="106"/>
      <c r="K42" s="106"/>
      <c r="L42" s="115"/>
      <c r="M42" s="115"/>
      <c r="N42" s="115"/>
      <c r="O42" s="115"/>
      <c r="P42" s="144"/>
    </row>
    <row r="43" spans="1:16" ht="18" customHeight="1">
      <c r="A43" s="101" t="s">
        <v>98</v>
      </c>
      <c r="B43" s="106"/>
      <c r="C43" s="106"/>
      <c r="D43" s="115"/>
      <c r="E43" s="115"/>
      <c r="F43" s="115"/>
      <c r="G43" s="115"/>
      <c r="H43" s="115"/>
      <c r="I43" s="101" t="s">
        <v>99</v>
      </c>
      <c r="J43" s="106"/>
      <c r="K43" s="106"/>
      <c r="L43" s="115"/>
      <c r="M43" s="115"/>
      <c r="N43" s="115"/>
      <c r="O43" s="115"/>
      <c r="P43" s="144"/>
    </row>
    <row r="44" spans="1:16" ht="18" customHeight="1">
      <c r="A44" s="101" t="s">
        <v>98</v>
      </c>
      <c r="B44" s="106"/>
      <c r="C44" s="106"/>
      <c r="D44" s="115"/>
      <c r="E44" s="115"/>
      <c r="F44" s="115"/>
      <c r="G44" s="115"/>
      <c r="H44" s="115"/>
      <c r="I44" s="101" t="s">
        <v>99</v>
      </c>
      <c r="J44" s="106"/>
      <c r="K44" s="106"/>
      <c r="L44" s="115"/>
      <c r="M44" s="115"/>
      <c r="N44" s="115"/>
      <c r="O44" s="115"/>
      <c r="P44" s="144"/>
    </row>
    <row r="45" spans="1:16" ht="18" customHeight="1">
      <c r="A45" s="101" t="s">
        <v>98</v>
      </c>
      <c r="B45" s="106"/>
      <c r="C45" s="106"/>
      <c r="D45" s="115"/>
      <c r="E45" s="115"/>
      <c r="F45" s="115"/>
      <c r="G45" s="115"/>
      <c r="H45" s="115"/>
      <c r="I45" s="101" t="s">
        <v>99</v>
      </c>
      <c r="J45" s="106"/>
      <c r="K45" s="106"/>
      <c r="L45" s="115"/>
      <c r="M45" s="115"/>
      <c r="N45" s="115"/>
      <c r="O45" s="115"/>
      <c r="P45" s="144"/>
    </row>
    <row r="46" spans="1:16" ht="18" customHeight="1">
      <c r="A46" s="101" t="s">
        <v>98</v>
      </c>
      <c r="B46" s="106"/>
      <c r="C46" s="106"/>
      <c r="D46" s="115"/>
      <c r="E46" s="115"/>
      <c r="F46" s="115"/>
      <c r="G46" s="115"/>
      <c r="H46" s="115"/>
      <c r="I46" s="101" t="s">
        <v>99</v>
      </c>
      <c r="J46" s="106"/>
      <c r="K46" s="106"/>
      <c r="L46" s="115"/>
      <c r="M46" s="115"/>
      <c r="N46" s="115"/>
      <c r="O46" s="115"/>
      <c r="P46" s="144"/>
    </row>
    <row r="47" spans="1:16" ht="18" customHeight="1">
      <c r="A47" s="101" t="s">
        <v>98</v>
      </c>
      <c r="B47" s="105"/>
      <c r="C47" s="105"/>
      <c r="D47" s="115"/>
      <c r="E47" s="115"/>
      <c r="F47" s="115"/>
      <c r="G47" s="115"/>
      <c r="H47" s="115"/>
      <c r="I47" s="101" t="s">
        <v>99</v>
      </c>
      <c r="J47" s="105"/>
      <c r="K47" s="105"/>
      <c r="L47" s="115"/>
      <c r="M47" s="115"/>
      <c r="N47" s="115"/>
      <c r="O47" s="115"/>
      <c r="P47" s="144"/>
    </row>
    <row r="48" spans="1:16" ht="18" customHeight="1">
      <c r="A48" s="101" t="s">
        <v>98</v>
      </c>
      <c r="B48" s="106"/>
      <c r="C48" s="106"/>
      <c r="D48" s="115"/>
      <c r="E48" s="115"/>
      <c r="F48" s="115"/>
      <c r="G48" s="115"/>
      <c r="H48" s="115"/>
      <c r="I48" s="101" t="s">
        <v>99</v>
      </c>
      <c r="J48" s="106"/>
      <c r="K48" s="106"/>
      <c r="L48" s="115"/>
      <c r="M48" s="115"/>
      <c r="N48" s="115"/>
      <c r="O48" s="115"/>
      <c r="P48" s="144"/>
    </row>
    <row r="49" spans="1:16" ht="18" customHeight="1">
      <c r="A49" s="101" t="s">
        <v>98</v>
      </c>
      <c r="B49" s="106"/>
      <c r="C49" s="106"/>
      <c r="D49" s="115"/>
      <c r="E49" s="115"/>
      <c r="F49" s="115"/>
      <c r="G49" s="115"/>
      <c r="H49" s="115"/>
      <c r="I49" s="101" t="s">
        <v>99</v>
      </c>
      <c r="J49" s="106"/>
      <c r="K49" s="106"/>
      <c r="L49" s="115"/>
      <c r="M49" s="115"/>
      <c r="N49" s="115"/>
      <c r="O49" s="115"/>
      <c r="P49" s="144"/>
    </row>
    <row r="50" spans="1:16" ht="18" customHeight="1">
      <c r="A50" s="101" t="s">
        <v>98</v>
      </c>
      <c r="B50" s="106"/>
      <c r="C50" s="106"/>
      <c r="D50" s="115"/>
      <c r="E50" s="115"/>
      <c r="F50" s="115"/>
      <c r="G50" s="115"/>
      <c r="H50" s="115"/>
      <c r="I50" s="101" t="s">
        <v>99</v>
      </c>
      <c r="J50" s="106"/>
      <c r="K50" s="106"/>
      <c r="L50" s="115"/>
      <c r="M50" s="115"/>
      <c r="N50" s="115"/>
      <c r="O50" s="115"/>
      <c r="P50" s="144"/>
    </row>
    <row r="51" spans="1:16" ht="18" customHeight="1">
      <c r="A51" s="101" t="s">
        <v>98</v>
      </c>
      <c r="B51" s="106"/>
      <c r="C51" s="106"/>
      <c r="D51" s="115"/>
      <c r="E51" s="115"/>
      <c r="F51" s="115"/>
      <c r="G51" s="115"/>
      <c r="H51" s="115"/>
      <c r="I51" s="101" t="s">
        <v>99</v>
      </c>
      <c r="J51" s="106"/>
      <c r="K51" s="106"/>
      <c r="L51" s="115"/>
      <c r="M51" s="115"/>
      <c r="N51" s="115"/>
      <c r="O51" s="115"/>
      <c r="P51" s="144"/>
    </row>
    <row r="52" spans="1:16" ht="18" customHeight="1">
      <c r="A52" s="101" t="s">
        <v>98</v>
      </c>
      <c r="B52" s="106"/>
      <c r="C52" s="106"/>
      <c r="D52" s="115"/>
      <c r="E52" s="115"/>
      <c r="F52" s="115"/>
      <c r="G52" s="115"/>
      <c r="H52" s="115"/>
      <c r="I52" s="101" t="s">
        <v>99</v>
      </c>
      <c r="J52" s="106"/>
      <c r="K52" s="106"/>
      <c r="L52" s="115"/>
      <c r="M52" s="115"/>
      <c r="N52" s="115"/>
      <c r="O52" s="115"/>
      <c r="P52" s="144"/>
    </row>
    <row r="53" spans="1:16" ht="18" customHeight="1">
      <c r="A53" s="101" t="s">
        <v>98</v>
      </c>
      <c r="B53" s="106"/>
      <c r="C53" s="106"/>
      <c r="D53" s="115"/>
      <c r="E53" s="115"/>
      <c r="F53" s="115"/>
      <c r="G53" s="115"/>
      <c r="H53" s="115"/>
      <c r="I53" s="101" t="s">
        <v>99</v>
      </c>
      <c r="J53" s="106"/>
      <c r="K53" s="106"/>
      <c r="L53" s="115"/>
      <c r="M53" s="115"/>
      <c r="N53" s="115"/>
      <c r="O53" s="115"/>
      <c r="P53" s="144"/>
    </row>
    <row r="54" spans="1:16" ht="18" customHeight="1">
      <c r="A54" s="101" t="s">
        <v>98</v>
      </c>
      <c r="B54" s="106"/>
      <c r="C54" s="106"/>
      <c r="D54" s="115"/>
      <c r="E54" s="115"/>
      <c r="F54" s="115"/>
      <c r="G54" s="115"/>
      <c r="H54" s="115"/>
      <c r="I54" s="101" t="s">
        <v>99</v>
      </c>
      <c r="J54" s="106"/>
      <c r="K54" s="106"/>
      <c r="L54" s="115"/>
      <c r="M54" s="115"/>
      <c r="N54" s="115"/>
      <c r="O54" s="115"/>
      <c r="P54" s="144"/>
    </row>
    <row r="55" spans="1:16" ht="18" customHeight="1">
      <c r="A55" s="101" t="s">
        <v>98</v>
      </c>
      <c r="B55" s="106"/>
      <c r="C55" s="106"/>
      <c r="D55" s="115"/>
      <c r="E55" s="115"/>
      <c r="F55" s="115"/>
      <c r="G55" s="115"/>
      <c r="H55" s="115"/>
      <c r="I55" s="101" t="s">
        <v>99</v>
      </c>
      <c r="J55" s="106"/>
      <c r="K55" s="106"/>
      <c r="L55" s="115"/>
      <c r="M55" s="115"/>
      <c r="N55" s="115"/>
      <c r="O55" s="115"/>
      <c r="P55" s="144"/>
    </row>
    <row r="56" spans="1:16" ht="18" customHeight="1">
      <c r="A56" s="101" t="s">
        <v>98</v>
      </c>
      <c r="B56" s="106"/>
      <c r="C56" s="106"/>
      <c r="D56" s="115"/>
      <c r="E56" s="115"/>
      <c r="F56" s="115"/>
      <c r="G56" s="115"/>
      <c r="H56" s="115"/>
      <c r="I56" s="101" t="s">
        <v>99</v>
      </c>
      <c r="J56" s="106"/>
      <c r="K56" s="106"/>
      <c r="L56" s="115"/>
      <c r="M56" s="115"/>
      <c r="N56" s="115"/>
      <c r="O56" s="115"/>
      <c r="P56" s="144"/>
    </row>
    <row r="57" spans="1:16" ht="18" customHeight="1">
      <c r="A57" s="101" t="s">
        <v>98</v>
      </c>
      <c r="B57" s="106"/>
      <c r="C57" s="106"/>
      <c r="D57" s="115"/>
      <c r="E57" s="115"/>
      <c r="F57" s="115"/>
      <c r="G57" s="115"/>
      <c r="H57" s="115"/>
      <c r="I57" s="101" t="s">
        <v>99</v>
      </c>
      <c r="J57" s="106"/>
      <c r="K57" s="106"/>
      <c r="L57" s="115"/>
      <c r="M57" s="115"/>
      <c r="N57" s="115"/>
      <c r="O57" s="115"/>
      <c r="P57" s="144"/>
    </row>
    <row r="58" spans="1:16" ht="18" customHeight="1">
      <c r="A58" s="101" t="s">
        <v>98</v>
      </c>
      <c r="B58" s="106"/>
      <c r="C58" s="106"/>
      <c r="D58" s="115"/>
      <c r="E58" s="115"/>
      <c r="F58" s="115"/>
      <c r="G58" s="115"/>
      <c r="H58" s="115"/>
      <c r="I58" s="101" t="s">
        <v>99</v>
      </c>
      <c r="J58" s="106"/>
      <c r="K58" s="106"/>
      <c r="L58" s="115"/>
      <c r="M58" s="115"/>
      <c r="N58" s="115"/>
      <c r="O58" s="115"/>
      <c r="P58" s="144"/>
    </row>
    <row r="59" spans="1:16" ht="18" customHeight="1">
      <c r="A59" s="101" t="s">
        <v>98</v>
      </c>
      <c r="B59" s="106"/>
      <c r="C59" s="106"/>
      <c r="D59" s="115"/>
      <c r="E59" s="115"/>
      <c r="F59" s="115"/>
      <c r="G59" s="115"/>
      <c r="H59" s="115"/>
      <c r="I59" s="101" t="s">
        <v>99</v>
      </c>
      <c r="J59" s="106"/>
      <c r="K59" s="106"/>
      <c r="L59" s="115"/>
      <c r="M59" s="115"/>
      <c r="N59" s="115"/>
      <c r="O59" s="115"/>
      <c r="P59" s="144"/>
    </row>
    <row r="60" spans="1:16" ht="18" customHeight="1">
      <c r="A60" s="101" t="s">
        <v>98</v>
      </c>
      <c r="B60" s="106"/>
      <c r="C60" s="106"/>
      <c r="D60" s="115"/>
      <c r="E60" s="115"/>
      <c r="F60" s="115"/>
      <c r="G60" s="115"/>
      <c r="H60" s="115"/>
      <c r="I60" s="101" t="s">
        <v>99</v>
      </c>
      <c r="J60" s="106"/>
      <c r="K60" s="106"/>
      <c r="L60" s="115"/>
      <c r="M60" s="115"/>
      <c r="N60" s="115"/>
      <c r="O60" s="115"/>
      <c r="P60" s="144"/>
    </row>
    <row r="61" spans="1:16" ht="18" customHeight="1" thickBot="1">
      <c r="A61" s="102" t="s">
        <v>98</v>
      </c>
      <c r="B61" s="108"/>
      <c r="C61" s="108"/>
      <c r="D61" s="116"/>
      <c r="E61" s="116"/>
      <c r="F61" s="116"/>
      <c r="G61" s="116"/>
      <c r="H61" s="116"/>
      <c r="I61" s="102" t="s">
        <v>99</v>
      </c>
      <c r="J61" s="108"/>
      <c r="K61" s="108"/>
      <c r="L61" s="116"/>
      <c r="M61" s="116"/>
      <c r="N61" s="116"/>
      <c r="O61" s="116"/>
      <c r="P61" s="14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simojou2654</cp:lastModifiedBy>
  <cp:lastPrinted>2014-04-25T01:40:39Z</cp:lastPrinted>
  <dcterms:created xsi:type="dcterms:W3CDTF">2009-03-04T01:02:54Z</dcterms:created>
  <dcterms:modified xsi:type="dcterms:W3CDTF">2017-04-16T23:17:01Z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