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80" activeTab="0"/>
  </bookViews>
  <sheets>
    <sheet name="エントリーについての注意と手順" sheetId="1" r:id="rId1"/>
    <sheet name="個人種目申込一覧表" sheetId="2" r:id="rId2"/>
    <sheet name="リレー申込票" sheetId="3" r:id="rId3"/>
  </sheets>
  <definedNames>
    <definedName name="_xlnm.Print_Area" localSheetId="2">'リレー申込票'!$A:$J</definedName>
    <definedName name="_xlnm.Print_Area" localSheetId="1">'個人種目申込一覧表'!$A:$I</definedName>
  </definedNames>
  <calcPr fullCalcOnLoad="1"/>
</workbook>
</file>

<file path=xl/sharedStrings.xml><?xml version="1.0" encoding="utf-8"?>
<sst xmlns="http://schemas.openxmlformats.org/spreadsheetml/2006/main" count="508" uniqueCount="223">
  <si>
    <t>申　込
責任者</t>
  </si>
  <si>
    <t>氏名</t>
  </si>
  <si>
    <t>住所</t>
  </si>
  <si>
    <t>Ｎｏ．</t>
  </si>
  <si>
    <t>性別
/ｸﾗｽ</t>
  </si>
  <si>
    <t>学年</t>
  </si>
  <si>
    <t>《実施個人種目一覧》</t>
  </si>
  <si>
    <t>　　　　　　          　 性別・ｸﾗｽ
　種目</t>
  </si>
  <si>
    <t>記入例</t>
  </si>
  <si>
    <t>走高跳</t>
  </si>
  <si>
    <t>参加料／種目</t>
  </si>
  <si>
    <t>氏名
／下段（ｶﾅ）</t>
  </si>
  <si>
    <t>申込種目数</t>
  </si>
  <si>
    <t>参加料合計</t>
  </si>
  <si>
    <t>男子</t>
  </si>
  <si>
    <t>女子</t>
  </si>
  <si>
    <t>一般</t>
  </si>
  <si>
    <t>大学</t>
  </si>
  <si>
    <t>高校</t>
  </si>
  <si>
    <t>参加料</t>
  </si>
  <si>
    <t>参考記録</t>
  </si>
  <si>
    <t>性/クラス</t>
  </si>
  <si>
    <t>種　　目</t>
  </si>
  <si>
    <t>走幅跳</t>
  </si>
  <si>
    <t>×</t>
  </si>
  <si>
    <t>男子</t>
  </si>
  <si>
    <t>女子</t>
  </si>
  <si>
    <t>出場個人種目</t>
  </si>
  <si>
    <t>参考記録（公認最高記録または目標記録）</t>
  </si>
  <si>
    <t>申込人数/
種目数合計</t>
  </si>
  <si>
    <t>個人種目参加料</t>
  </si>
  <si>
    <t>参加料合計</t>
  </si>
  <si>
    <t>400m</t>
  </si>
  <si>
    <t>長野　陸子</t>
  </si>
  <si>
    <t>ﾅｶﾞﾉ　ﾘｸｺ</t>
  </si>
  <si>
    <t>上位所属/ｶﾃｺﾞﾘ</t>
  </si>
  <si>
    <t>※団体/責任者等のデータは個人種目申込一覧表のものを共有します。</t>
  </si>
  <si>
    <t>D</t>
  </si>
  <si>
    <t>砲丸投(2.721kg)</t>
  </si>
  <si>
    <t>個人種目申込一覧表／長野陸上競技協会</t>
  </si>
  <si>
    <t>リレー</t>
  </si>
  <si>
    <t>個人</t>
  </si>
  <si>
    <t>混合</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</si>
  <si>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</si>
  <si>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</si>
  <si>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</si>
  <si>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</si>
  <si>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</si>
  <si>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</si>
  <si>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</si>
  <si>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</si>
  <si>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</si>
  <si>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</si>
  <si>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</si>
  <si>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</si>
  <si>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</si>
  <si>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</si>
  <si>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</si>
  <si>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</si>
  <si>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</si>
  <si>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</si>
  <si>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</si>
  <si>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</si>
  <si>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</si>
  <si>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</si>
  <si>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</si>
  <si>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</si>
  <si>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砲丸投(5.000kg)</t>
  </si>
  <si>
    <t>砲丸投(2.721kg)</t>
  </si>
  <si>
    <t/>
  </si>
  <si>
    <t>参加（のべ）人数</t>
  </si>
  <si>
    <t>M</t>
  </si>
  <si>
    <t>100m</t>
  </si>
  <si>
    <t>100m</t>
  </si>
  <si>
    <t>200m</t>
  </si>
  <si>
    <t>200m</t>
  </si>
  <si>
    <t>400m</t>
  </si>
  <si>
    <t>800m</t>
  </si>
  <si>
    <t>800m</t>
  </si>
  <si>
    <t>走幅跳</t>
  </si>
  <si>
    <t>砲丸投(7.260kg)</t>
  </si>
  <si>
    <t>中学女子</t>
  </si>
  <si>
    <t>110mH(0.914m)</t>
  </si>
  <si>
    <t>110mH(0.914m)</t>
  </si>
  <si>
    <t>100mH(0.762m)</t>
  </si>
  <si>
    <t>砲丸投(4.000kg)</t>
  </si>
  <si>
    <t>砲丸投(4.000kg)</t>
  </si>
  <si>
    <t>中学男子</t>
  </si>
  <si>
    <t>100mH(0.762m)</t>
  </si>
  <si>
    <t>砲丸投(7.260kg)</t>
  </si>
  <si>
    <t>(A)</t>
  </si>
  <si>
    <t>(B)</t>
  </si>
  <si>
    <t>(D)</t>
  </si>
  <si>
    <t>(E)</t>
  </si>
  <si>
    <t>(F)</t>
  </si>
  <si>
    <t>チーム枝記号</t>
  </si>
  <si>
    <t>やり投(0.600kg)</t>
  </si>
  <si>
    <t>やり投(0.800kg)</t>
  </si>
  <si>
    <t>やり投(0.600kg)</t>
  </si>
  <si>
    <t>やり投(0.800kg)</t>
  </si>
  <si>
    <t>中学</t>
  </si>
  <si>
    <t>1500m</t>
  </si>
  <si>
    <t>50</t>
  </si>
  <si>
    <t>(C)</t>
  </si>
  <si>
    <t>【大会別特記事項】
○リレーチームは登録済みの同一クラブ・同一校で編成
　すること。
○複数チームの参加可能です。その場合は、チーム枝記号
　を必ず選択して下さい。</t>
  </si>
  <si>
    <t>800m</t>
  </si>
  <si>
    <t>エラーはプログラムから漏れる可能性があります。</t>
  </si>
  <si>
    <t>エラーファイルは再エントリーをしていただきます。</t>
  </si>
  <si>
    <t>　中学は”中”、高校は”高”を必ずつけてください。</t>
  </si>
  <si>
    <t>（３）エントリーセンターの利用方法</t>
  </si>
  <si>
    <t>　　間違えて他の大会を選択し送信するとエントリーファイルが届きません。</t>
  </si>
  <si>
    <t>⑨受付完了の自動返信メールを受信し、内容を確認してください。</t>
  </si>
  <si>
    <t>M</t>
  </si>
  <si>
    <t>4×100mR</t>
  </si>
  <si>
    <t>4×100mR</t>
  </si>
  <si>
    <t>3000m</t>
  </si>
  <si>
    <t>3000m</t>
  </si>
  <si>
    <t>砲丸投(6.000kg)</t>
  </si>
  <si>
    <t>砲丸投(6.000kg)</t>
  </si>
  <si>
    <t>1500m</t>
  </si>
  <si>
    <t>100mH(0.762m)</t>
  </si>
  <si>
    <t>砲丸投(7.260kg)</t>
  </si>
  <si>
    <t>砲丸投(5.000kg)</t>
  </si>
  <si>
    <t>砲丸投(2.721kg)</t>
  </si>
  <si>
    <t>3000m</t>
  </si>
  <si>
    <t>高校男子</t>
  </si>
  <si>
    <t>高校女子</t>
  </si>
  <si>
    <t>砲丸投(5.000kg)</t>
  </si>
  <si>
    <t>緊急連絡先
電話番号</t>
  </si>
  <si>
    <t>所属名称（入力不要）</t>
  </si>
  <si>
    <t>　トラック種目は1/100秒までとし、手動で12秒6の場合でも、1260と入力してください。</t>
  </si>
  <si>
    <t>（例：1000ｍ　3分20秒48 → 32048、　走幅跳　3m20　→　320）</t>
  </si>
  <si>
    <t>1500m</t>
  </si>
  <si>
    <t>砲丸投(6.000kg)</t>
  </si>
  <si>
    <t>ﾅﾝﾊﾞｰｶｰﾄﾞ</t>
  </si>
  <si>
    <t>ﾅﾝﾊﾞｰｶｰﾄﾞ
/学年</t>
  </si>
  <si>
    <r>
      <t xml:space="preserve">所属名称
</t>
    </r>
    <r>
      <rPr>
        <sz val="11"/>
        <color indexed="10"/>
        <rFont val="Meiryo UI"/>
        <family val="3"/>
      </rPr>
      <t>(ﾌﾟﾛｸﾞﾗﾑ等に掲載されます)</t>
    </r>
  </si>
  <si>
    <r>
      <t>所属ﾌﾘｶﾞﾅ
（</t>
    </r>
    <r>
      <rPr>
        <sz val="11"/>
        <color indexed="10"/>
        <rFont val="Meiryo UI"/>
        <family val="3"/>
      </rPr>
      <t>半角ｶﾅ</t>
    </r>
    <r>
      <rPr>
        <sz val="11"/>
        <rFont val="Meiryo UI"/>
        <family val="3"/>
      </rPr>
      <t>で</t>
    </r>
    <r>
      <rPr>
        <sz val="11"/>
        <color indexed="8"/>
        <rFont val="Meiryo UI"/>
        <family val="3"/>
      </rPr>
      <t>入力して下さい）</t>
    </r>
  </si>
  <si>
    <t>三段跳</t>
  </si>
  <si>
    <t>三段跳</t>
  </si>
  <si>
    <t>三段跳</t>
  </si>
  <si>
    <t>　　　　　　   性別・ｸﾗｽ
　種目</t>
  </si>
  <si>
    <t>　（同サイトの「エントリー状況確認」のページでも確認が出来ます）</t>
  </si>
  <si>
    <t>必ず下記の手順に沿ってエントリーファイルの入力を行ってください。</t>
  </si>
  <si>
    <t>①黄色のセルは入力（選択）必須事項です。必ず入力してください。</t>
  </si>
  <si>
    <t>②入力開始後、赤くなるセルは入力が済んでいません。</t>
  </si>
  <si>
    <t>③入力した内容がプログラム、記録等にそのまま反映されます。</t>
  </si>
  <si>
    <t>④シート・セルの削除・挿入などはしないでください。</t>
  </si>
  <si>
    <t>（１）エントリーファイル名の変更</t>
  </si>
  <si>
    <t>（２）個人種目申込一覧表</t>
  </si>
  <si>
    <t>①「上位所属/ｶﾃｺﾞﾘ」をプルダウンから選択（一般・高校・中学）して下さい。</t>
  </si>
  <si>
    <t>③「申込責任者氏名・住所・緊急連絡先の電話番号」を入力して下さい。</t>
  </si>
  <si>
    <t>④「性別/ｸﾗｽ」をプルダウンから選択して下さい。</t>
  </si>
  <si>
    <t>　絶対に、他のデータからの貼付けはしないで下さい。</t>
  </si>
  <si>
    <t>⑤「ナンバーカード」を入力して下さい。（入力不要の場合は必要ありません）</t>
  </si>
  <si>
    <t>　ナンバーカードの重複がないか確認してください。</t>
  </si>
  <si>
    <t>　（重複がある場合は右側に警告が出ます　ナンバーカードや氏名が違ってないか確認下さい）</t>
  </si>
  <si>
    <t>⑥「氏名とﾌﾘｶﾞﾅ」を入力をして下さい。</t>
  </si>
  <si>
    <t>　リレーと兼ねる場合は、同じ漢字を使用しているか注意して下さい。（例：澤と沢など）</t>
  </si>
  <si>
    <t>⑦学生の方は「学年」をプルダウンから選択して下さい。</t>
  </si>
  <si>
    <t>⑧「種目」をプルダウンから選択して下さい。</t>
  </si>
  <si>
    <t>　絶対に、他のデータからの貼付けはしないで下さい。種目間違いが多発しています。</t>
  </si>
  <si>
    <t>⑨「参考記録」に自己記録又は目標記録を入力して下さい。</t>
  </si>
  <si>
    <t>　数字のみとし単位（秒、ｍ、：、.、など）は入れないで下さい。</t>
  </si>
  <si>
    <t>（３）リレー申込票</t>
  </si>
  <si>
    <t>①「性別/ｸﾗｽ」をプルダウンから選択して下さい。</t>
  </si>
  <si>
    <t>②「種目」をプルダウンから選択して下さい。</t>
  </si>
  <si>
    <t>　絶対に他のデータからの貼り付けはしないで下さい。</t>
  </si>
  <si>
    <t>④「参考記録」にチーム記録又は目標記録を入力して下さい。</t>
  </si>
  <si>
    <t>　数字のみとし単位は入れないで下さい。</t>
  </si>
  <si>
    <t>⑥学生の方は「学年」をプルダウンから選択して下さい。</t>
  </si>
  <si>
    <t>⑦「氏名とﾌﾘｶﾞﾅ」を入力をして下さい。</t>
  </si>
  <si>
    <t>　左上から入力してください。左上が空欄の場合はエントリーから漏れます。</t>
  </si>
  <si>
    <t>　個人種目とリレー種目をエントリーする選手は、漢字・スペース・ナンバーカードが異なっていないか確認下さい。</t>
  </si>
  <si>
    <t>（漢字・スペース・ナンバーカードが異なると別人となり、エントリーエラーになります）</t>
  </si>
  <si>
    <t>⑩セルが”赤色”になっているところが無いか（未入力）確認してください。</t>
  </si>
  <si>
    <t>⑧セルが”赤色”になっているところが無いか（未入力）確認してください。</t>
  </si>
  <si>
    <t>ジャベリックスロー(0.300kg)</t>
  </si>
  <si>
    <t>ジャベリックスロー(0.300kg)</t>
  </si>
  <si>
    <t>氏名ﾌﾘｶﾞﾅ(半角ｶﾅ)</t>
  </si>
  <si>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</si>
  <si>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</si>
  <si>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r>
      <t>③「チーム枝番」は</t>
    </r>
    <r>
      <rPr>
        <u val="single"/>
        <sz val="11"/>
        <color indexed="10"/>
        <rFont val="Meiryo UI"/>
        <family val="3"/>
      </rPr>
      <t>同じ性別（男子・女子）で複数のチームがエントリーする場合のみ</t>
    </r>
    <r>
      <rPr>
        <sz val="11"/>
        <color indexed="8"/>
        <rFont val="Meiryo UI"/>
        <family val="3"/>
      </rPr>
      <t>プルダウンから選択して下さい。</t>
    </r>
  </si>
  <si>
    <t>5000m</t>
  </si>
  <si>
    <t>5000m</t>
  </si>
  <si>
    <t>400mH(0.762m)</t>
  </si>
  <si>
    <t>400mH(0.914m)</t>
  </si>
  <si>
    <t>400mH(0.914m)</t>
  </si>
  <si>
    <t>400mH(0.914m)</t>
  </si>
  <si>
    <t>400mH(0.762m)</t>
  </si>
  <si>
    <t>棒高跳</t>
  </si>
  <si>
    <t>円盤投(2.000kg)</t>
  </si>
  <si>
    <t>円盤投(1.750kg)</t>
  </si>
  <si>
    <t>円盤投(1.500kg)</t>
  </si>
  <si>
    <t>円盤投(1.000kg)</t>
  </si>
  <si>
    <t>円盤投(2.000kg)</t>
  </si>
  <si>
    <t>円盤投(2.000kg)</t>
  </si>
  <si>
    <t>円盤投(1.750kg)</t>
  </si>
  <si>
    <t>円盤投(1.750kg)</t>
  </si>
  <si>
    <t>円盤投(1.500kg)</t>
  </si>
  <si>
    <t>円盤投(1.500kg)</t>
  </si>
  <si>
    <t>円盤投(1.000kg)</t>
  </si>
  <si>
    <t>円盤投(1.000kg)</t>
  </si>
  <si>
    <t>ハンマー投(7.260kg)</t>
  </si>
  <si>
    <t>ハンマー投(7.260kg)</t>
  </si>
  <si>
    <t>ハンマー投(6.000kg)</t>
  </si>
  <si>
    <t>ハンマー投(4.000kg)</t>
  </si>
  <si>
    <t>ハンマー投(7.260kg)</t>
  </si>
  <si>
    <t>ハンマー投(7.260kg)</t>
  </si>
  <si>
    <t>ハンマー投(6.000kg)</t>
  </si>
  <si>
    <t>ハンマー投(4.000kg)</t>
  </si>
  <si>
    <t>ハンマー投(4.000kg)</t>
  </si>
  <si>
    <t>走高跳</t>
  </si>
  <si>
    <t>棒高跳</t>
  </si>
  <si>
    <t>アーリーサマートライアル中信2018</t>
  </si>
  <si>
    <t>リレー種目参加料</t>
  </si>
  <si>
    <t>ファイル名は18EarlySummerCH_○○○にして下さい。（下記参照）</t>
  </si>
  <si>
    <t>ダウンロード時のファイル名は「18EarlySummerCH_entryfile」となっているので、「entryfile」の部分を消去して、</t>
  </si>
  <si>
    <t>所属名を入れて下さい。（例：18EarlySummerCH_entryfile を 18EarlySummerCH_中信高 に変更　”高”まで記入してください）</t>
  </si>
  <si>
    <t>②「所属名称・所属ﾌﾘｶﾞﾅ」を入力して下さい。</t>
  </si>
  <si>
    <t>リレー申込票／長野陸上競技協会　</t>
  </si>
  <si>
    <t>競技役員にご協力いただける方は
氏名と支部陸協名を入れて下さい⇒</t>
  </si>
  <si>
    <r>
      <t xml:space="preserve">【大会別特記事項】
○参考記録を必ず入力のこと。
○参加人数等の制限は設けません。
　４種目以上エントリーする場合は、下の段に性別から入力
　してください。
○高校生は高体連割当ナンバーカードを、
　中学生は県陸協割当ナンバーカードを入力。
　一般・大学生はナンバーカードの入力は必要ありません。
</t>
    </r>
    <r>
      <rPr>
        <b/>
        <sz val="11"/>
        <color indexed="10"/>
        <rFont val="Meiryo UI"/>
        <family val="3"/>
      </rPr>
      <t>○公認審判員で競技役員にご協力いただける方は氏名と支部陸協名を入れて
　下さい。尚、意向調査で出席可能と回答された方は入力不要です。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</si>
</sst>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8">
    <font>
      <sz val="11"/>
      <color theme="1"/>
      <name val="Calibri"/>
      <family val="3"/>
    </font>
    <font>
      <sz val="11"/>
      <color indexed="8"/>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Meiryo UI"/>
      <family val="3"/>
    </font>
    <font>
      <sz val="11"/>
      <name val="Meiryo UI"/>
      <family val="3"/>
    </font>
    <font>
      <sz val="10"/>
      <color indexed="8"/>
      <name val="Meiryo UI"/>
      <family val="3"/>
    </font>
    <font>
      <b/>
      <sz val="12"/>
      <color indexed="8"/>
      <name val="Meiryo UI"/>
      <family val="3"/>
    </font>
    <font>
      <b/>
      <sz val="12"/>
      <name val="Meiryo UI"/>
      <family val="3"/>
    </font>
    <font>
      <sz val="8"/>
      <color indexed="8"/>
      <name val="Meiryo UI"/>
      <family val="3"/>
    </font>
    <font>
      <b/>
      <sz val="11"/>
      <color indexed="8"/>
      <name val="Meiryo UI"/>
      <family val="3"/>
    </font>
    <font>
      <sz val="11"/>
      <color indexed="8"/>
      <name val="Meiryo UI"/>
      <family val="3"/>
    </font>
    <font>
      <sz val="11"/>
      <color indexed="9"/>
      <name val="Meiryo UI"/>
      <family val="3"/>
    </font>
    <font>
      <sz val="8"/>
      <color indexed="9"/>
      <name val="Meiryo UI"/>
      <family val="3"/>
    </font>
    <font>
      <b/>
      <sz val="14"/>
      <color indexed="8"/>
      <name val="Meiryo UI"/>
      <family val="3"/>
    </font>
    <font>
      <b/>
      <sz val="16"/>
      <color indexed="10"/>
      <name val="Meiryo UI"/>
      <family val="3"/>
    </font>
    <font>
      <b/>
      <sz val="14"/>
      <name val="Meiryo UI"/>
      <family val="3"/>
    </font>
    <font>
      <sz val="6"/>
      <color indexed="8"/>
      <name val="Meiryo UI"/>
      <family val="3"/>
    </font>
    <font>
      <b/>
      <sz val="14"/>
      <color indexed="17"/>
      <name val="Meiryo UI"/>
      <family val="3"/>
    </font>
    <font>
      <b/>
      <sz val="16"/>
      <color indexed="8"/>
      <name val="Meiryo UI"/>
      <family val="3"/>
    </font>
    <font>
      <sz val="14"/>
      <name val="Meiryo UI"/>
      <family val="3"/>
    </font>
    <font>
      <b/>
      <sz val="18"/>
      <name val="Meiryo UI"/>
      <family val="3"/>
    </font>
    <font>
      <b/>
      <sz val="18"/>
      <color indexed="8"/>
      <name val="Meiryo UI"/>
      <family val="3"/>
    </font>
    <font>
      <sz val="11"/>
      <color indexed="10"/>
      <name val="Meiryo UI"/>
      <family val="3"/>
    </font>
    <font>
      <u val="single"/>
      <sz val="11"/>
      <color indexed="10"/>
      <name val="Meiryo UI"/>
      <family val="3"/>
    </font>
    <font>
      <sz val="16"/>
      <color indexed="8"/>
      <name val="Meiryo UI"/>
      <family val="3"/>
    </font>
    <font>
      <b/>
      <sz val="11"/>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eiryo UI"/>
      <family val="3"/>
    </font>
    <font>
      <b/>
      <sz val="16"/>
      <color indexed="12"/>
      <name val="Meiryo UI"/>
      <family val="3"/>
    </font>
    <font>
      <sz val="16"/>
      <color indexed="9"/>
      <name val="Meiryo UI"/>
      <family val="3"/>
    </font>
    <font>
      <b/>
      <sz val="18"/>
      <color indexed="9"/>
      <name val="Meiryo UI"/>
      <family val="3"/>
    </font>
    <font>
      <b/>
      <sz val="11"/>
      <color indexed="9"/>
      <name val="Meiryo UI"/>
      <family val="3"/>
    </font>
    <font>
      <b/>
      <sz val="11"/>
      <color indexed="12"/>
      <name val="Meiryo UI"/>
      <family val="3"/>
    </font>
    <font>
      <sz val="10"/>
      <color indexed="10"/>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9"/>
      <color theme="1"/>
      <name val="Meiryo UI"/>
      <family val="3"/>
    </font>
    <font>
      <b/>
      <sz val="16"/>
      <color rgb="FF0000FF"/>
      <name val="Meiryo UI"/>
      <family val="3"/>
    </font>
    <font>
      <sz val="16"/>
      <color theme="0"/>
      <name val="Meiryo UI"/>
      <family val="3"/>
    </font>
    <font>
      <b/>
      <sz val="18"/>
      <color theme="0"/>
      <name val="Meiryo UI"/>
      <family val="3"/>
    </font>
    <font>
      <b/>
      <sz val="11"/>
      <color theme="0"/>
      <name val="Meiryo UI"/>
      <family val="3"/>
    </font>
    <font>
      <b/>
      <sz val="11"/>
      <color rgb="FF0000CC"/>
      <name val="Meiryo UI"/>
      <family val="3"/>
    </font>
    <font>
      <sz val="11"/>
      <color rgb="FFFF0000"/>
      <name val="Meiryo UI"/>
      <family val="3"/>
    </font>
    <font>
      <sz val="10"/>
      <color rgb="FFFF0000"/>
      <name val="Meiryo UI"/>
      <family val="3"/>
    </font>
    <font>
      <sz val="16"/>
      <color theme="1"/>
      <name val="Meiryo UI"/>
      <family val="3"/>
    </font>
    <font>
      <b/>
      <sz val="16"/>
      <color rgb="FFFF0000"/>
      <name val="Meiryo UI"/>
      <family val="3"/>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indexed="27"/>
        <bgColor indexed="64"/>
      </patternFill>
    </fill>
    <fill>
      <patternFill patternType="solid">
        <fgColor rgb="FFFFCCFF"/>
        <bgColor indexed="64"/>
      </patternFill>
    </fill>
    <fill>
      <patternFill patternType="solid">
        <fgColor rgb="FFCC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C00000"/>
        <bgColor indexed="64"/>
      </patternFill>
    </fill>
    <fill>
      <patternFill patternType="solid">
        <fgColor indexed="47"/>
        <bgColor indexed="64"/>
      </patternFill>
    </fill>
    <fill>
      <patternFill patternType="solid">
        <fgColor rgb="FFCCFFFF"/>
        <bgColor indexed="64"/>
      </patternFill>
    </fill>
    <fill>
      <patternFill patternType="solid">
        <fgColor rgb="FF00FFFF"/>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color indexed="63"/>
      </left>
      <right/>
      <top style="medium"/>
      <bottom/>
    </border>
    <border>
      <left style="medium"/>
      <right>
        <color indexed="63"/>
      </right>
      <top>
        <color indexed="63"/>
      </top>
      <bottom>
        <color indexed="63"/>
      </bottom>
    </border>
    <border>
      <left style="medium"/>
      <right style="medium"/>
      <top style="medium"/>
      <bottom style="thin"/>
    </border>
    <border>
      <left style="medium"/>
      <right style="medium"/>
      <top style="thin"/>
      <bottom style="medium"/>
    </border>
    <border>
      <left/>
      <right/>
      <top/>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color indexed="63"/>
      </right>
      <top>
        <color indexed="63"/>
      </top>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thin"/>
      <right style="thin"/>
      <top style="thin"/>
      <bottom style="thin"/>
    </border>
    <border>
      <left style="thin"/>
      <right style="thin"/>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diagonalDown="1">
      <left style="medium"/>
      <right style="thin"/>
      <top style="medium"/>
      <bottom style="thin"/>
      <diagonal style="hair"/>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top/>
      <bottom style="thin"/>
    </border>
    <border>
      <left>
        <color indexed="63"/>
      </left>
      <right style="thin"/>
      <top>
        <color indexed="63"/>
      </top>
      <bottom style="thin"/>
    </border>
    <border>
      <left style="thin"/>
      <right/>
      <top style="thin"/>
      <bottom style="thin"/>
    </border>
    <border>
      <left/>
      <right style="thin"/>
      <top style="thin"/>
      <bottom style="thin"/>
    </border>
    <border>
      <left style="thin"/>
      <right/>
      <top/>
      <bottom style="thin"/>
    </border>
    <border>
      <left/>
      <right/>
      <top style="thin"/>
      <bottom style="thin"/>
    </border>
    <border>
      <left/>
      <right style="medium"/>
      <top style="thin"/>
      <bottom style="thin"/>
    </border>
    <border>
      <left style="thin"/>
      <right style="thin"/>
      <top style="medium"/>
      <bottom>
        <color indexed="63"/>
      </bottom>
    </border>
    <border>
      <left style="medium"/>
      <right/>
      <top style="medium"/>
      <bottom style="medium"/>
    </border>
    <border>
      <left/>
      <right/>
      <top style="medium"/>
      <bottom style="medium"/>
    </border>
    <border>
      <left/>
      <right style="medium"/>
      <top style="medium"/>
      <bottom style="medium"/>
    </border>
    <border>
      <left style="thin"/>
      <right style="thin"/>
      <top>
        <color indexed="63"/>
      </top>
      <bottom style="medium"/>
    </border>
    <border>
      <left style="medium"/>
      <right style="thin"/>
      <top/>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thin"/>
      <top style="medium"/>
      <bottom style="medium"/>
    </border>
    <border>
      <left>
        <color indexed="63"/>
      </left>
      <right style="medium"/>
      <top style="medium"/>
      <bottom/>
    </border>
    <border>
      <left>
        <color indexed="63"/>
      </left>
      <right style="medium"/>
      <top>
        <color indexed="63"/>
      </top>
      <bottom>
        <color indexed="63"/>
      </bottom>
    </border>
    <border>
      <left/>
      <right style="medium"/>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0" borderId="4" applyNumberFormat="0" applyAlignment="0" applyProtection="0"/>
    <xf numFmtId="0" fontId="0" fillId="0" borderId="0">
      <alignment vertical="center"/>
      <protection/>
    </xf>
    <xf numFmtId="0" fontId="4" fillId="0" borderId="0" applyNumberFormat="0" applyFill="0" applyBorder="0" applyAlignment="0" applyProtection="0"/>
    <xf numFmtId="0" fontId="66" fillId="31" borderId="0" applyNumberFormat="0" applyBorder="0" applyAlignment="0" applyProtection="0"/>
  </cellStyleXfs>
  <cellXfs count="253">
    <xf numFmtId="0" fontId="0" fillId="0" borderId="0" xfId="0" applyFont="1" applyAlignment="1">
      <alignment vertical="center"/>
    </xf>
    <xf numFmtId="0" fontId="67" fillId="0" borderId="0" xfId="0" applyFont="1" applyAlignment="1">
      <alignment vertical="center"/>
    </xf>
    <xf numFmtId="0" fontId="6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left" vertical="center"/>
    </xf>
    <xf numFmtId="0" fontId="67" fillId="0" borderId="0" xfId="0" applyFont="1" applyFill="1" applyAlignment="1">
      <alignment vertical="top" wrapText="1"/>
    </xf>
    <xf numFmtId="0" fontId="8" fillId="0" borderId="10" xfId="0" applyFont="1" applyFill="1" applyBorder="1" applyAlignment="1">
      <alignment vertical="top"/>
    </xf>
    <xf numFmtId="0" fontId="8" fillId="0" borderId="11" xfId="0" applyFont="1" applyFill="1" applyBorder="1" applyAlignment="1">
      <alignment vertical="top"/>
    </xf>
    <xf numFmtId="0" fontId="8" fillId="0" borderId="12" xfId="0" applyFont="1" applyFill="1" applyBorder="1" applyAlignment="1">
      <alignment vertical="top"/>
    </xf>
    <xf numFmtId="0" fontId="9" fillId="0" borderId="0" xfId="0" applyFont="1" applyFill="1" applyBorder="1" applyAlignment="1">
      <alignment vertical="top" wrapText="1"/>
    </xf>
    <xf numFmtId="0" fontId="8" fillId="0" borderId="0" xfId="0" applyFont="1" applyFill="1" applyBorder="1" applyAlignment="1">
      <alignment vertical="top"/>
    </xf>
    <xf numFmtId="0" fontId="67" fillId="0" borderId="13" xfId="0" applyFont="1" applyBorder="1" applyAlignment="1">
      <alignment horizontal="center" vertical="center"/>
    </xf>
    <xf numFmtId="0" fontId="67" fillId="0" borderId="0" xfId="0" applyFont="1" applyAlignment="1">
      <alignment vertical="center"/>
    </xf>
    <xf numFmtId="177" fontId="67" fillId="0" borderId="14" xfId="0" applyNumberFormat="1" applyFont="1" applyBorder="1" applyAlignment="1">
      <alignment horizontal="center" vertical="center"/>
    </xf>
    <xf numFmtId="178" fontId="67" fillId="0" borderId="14" xfId="0" applyNumberFormat="1" applyFont="1" applyBorder="1" applyAlignment="1">
      <alignment horizontal="center" vertical="center"/>
    </xf>
    <xf numFmtId="176" fontId="67" fillId="0" borderId="14" xfId="0" applyNumberFormat="1" applyFont="1" applyFill="1" applyBorder="1" applyAlignment="1">
      <alignment horizontal="center" vertical="center"/>
    </xf>
    <xf numFmtId="176" fontId="67" fillId="0" borderId="14" xfId="0" applyNumberFormat="1" applyFont="1" applyBorder="1" applyAlignment="1">
      <alignment horizontal="center" vertical="center"/>
    </xf>
    <xf numFmtId="0" fontId="8" fillId="0" borderId="15" xfId="0" applyFont="1" applyFill="1" applyBorder="1" applyAlignment="1">
      <alignment vertical="top"/>
    </xf>
    <xf numFmtId="0" fontId="8" fillId="0" borderId="0" xfId="0" applyFont="1" applyFill="1" applyBorder="1" applyAlignment="1">
      <alignment vertical="top" wrapText="1"/>
    </xf>
    <xf numFmtId="0" fontId="10" fillId="0" borderId="16" xfId="0" applyFont="1" applyBorder="1" applyAlignment="1">
      <alignment horizontal="center" vertical="center" wrapText="1"/>
    </xf>
    <xf numFmtId="0" fontId="67" fillId="0" borderId="17" xfId="0" applyFont="1" applyBorder="1" applyAlignment="1">
      <alignment vertical="center" wrapText="1"/>
    </xf>
    <xf numFmtId="0" fontId="10" fillId="0" borderId="18" xfId="0" applyFont="1" applyBorder="1" applyAlignment="1">
      <alignment horizontal="center" vertical="center" wrapText="1"/>
    </xf>
    <xf numFmtId="0" fontId="67" fillId="0" borderId="19" xfId="0" applyFont="1" applyBorder="1" applyAlignment="1">
      <alignment vertical="center" wrapText="1"/>
    </xf>
    <xf numFmtId="0" fontId="67"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horizontal="center" vertical="center" wrapText="1"/>
    </xf>
    <xf numFmtId="0" fontId="6" fillId="4" borderId="0" xfId="0" applyFont="1" applyFill="1" applyAlignment="1">
      <alignment vertical="center"/>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1" fillId="32" borderId="21" xfId="0" applyFont="1" applyFill="1" applyBorder="1" applyAlignment="1" applyProtection="1">
      <alignment horizontal="center" vertical="center" wrapText="1"/>
      <protection locked="0"/>
    </xf>
    <xf numFmtId="0" fontId="12" fillId="32" borderId="22" xfId="0" applyFont="1" applyFill="1" applyBorder="1" applyAlignment="1" applyProtection="1">
      <alignment vertical="center" wrapText="1"/>
      <protection locked="0"/>
    </xf>
    <xf numFmtId="0" fontId="11" fillId="32" borderId="23" xfId="0" applyFont="1" applyFill="1" applyBorder="1" applyAlignment="1" applyProtection="1">
      <alignment horizontal="center" vertical="center" wrapText="1"/>
      <protection locked="0"/>
    </xf>
    <xf numFmtId="0" fontId="12" fillId="32" borderId="24" xfId="0" applyFont="1" applyFill="1" applyBorder="1" applyAlignment="1" applyProtection="1">
      <alignment vertical="center" wrapText="1"/>
      <protection locked="0"/>
    </xf>
    <xf numFmtId="0" fontId="6" fillId="33" borderId="0" xfId="0" applyFont="1" applyFill="1" applyAlignment="1">
      <alignment vertical="center"/>
    </xf>
    <xf numFmtId="0" fontId="8" fillId="32" borderId="14" xfId="0" applyFont="1" applyFill="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xf>
    <xf numFmtId="0" fontId="11" fillId="34" borderId="25" xfId="0" applyFont="1" applyFill="1" applyBorder="1" applyAlignment="1" applyProtection="1">
      <alignment horizontal="center" vertical="center" wrapText="1"/>
      <protection locked="0"/>
    </xf>
    <xf numFmtId="0" fontId="12" fillId="34" borderId="26" xfId="0" applyFont="1" applyFill="1" applyBorder="1" applyAlignment="1" applyProtection="1">
      <alignment vertical="center" wrapText="1"/>
      <protection locked="0"/>
    </xf>
    <xf numFmtId="0" fontId="11" fillId="34" borderId="27" xfId="0" applyFont="1" applyFill="1" applyBorder="1" applyAlignment="1" applyProtection="1">
      <alignment horizontal="center" vertical="center" wrapText="1"/>
      <protection locked="0"/>
    </xf>
    <xf numFmtId="0" fontId="12" fillId="34" borderId="28" xfId="0" applyFont="1" applyFill="1" applyBorder="1" applyAlignment="1" applyProtection="1">
      <alignment vertical="center" wrapText="1"/>
      <protection locked="0"/>
    </xf>
    <xf numFmtId="0" fontId="14" fillId="0" borderId="0" xfId="0" applyNumberFormat="1" applyFont="1" applyFill="1" applyAlignment="1">
      <alignment vertical="center" wrapText="1" shrinkToFit="1"/>
    </xf>
    <xf numFmtId="0" fontId="67" fillId="0" borderId="2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1" fillId="34" borderId="30" xfId="0" applyFont="1" applyFill="1" applyBorder="1" applyAlignment="1" applyProtection="1">
      <alignment horizontal="center" vertical="center" wrapText="1"/>
      <protection locked="0"/>
    </xf>
    <xf numFmtId="0" fontId="12" fillId="34" borderId="31" xfId="0" applyFont="1" applyFill="1" applyBorder="1" applyAlignment="1" applyProtection="1">
      <alignment vertical="center" wrapText="1"/>
      <protection locked="0"/>
    </xf>
    <xf numFmtId="0" fontId="11" fillId="34" borderId="32" xfId="0" applyFont="1" applyFill="1" applyBorder="1" applyAlignment="1" applyProtection="1">
      <alignment horizontal="center" vertical="center" wrapText="1"/>
      <protection locked="0"/>
    </xf>
    <xf numFmtId="0" fontId="12" fillId="34" borderId="33" xfId="0" applyFont="1" applyFill="1" applyBorder="1" applyAlignment="1" applyProtection="1">
      <alignment vertical="center" wrapText="1"/>
      <protection locked="0"/>
    </xf>
    <xf numFmtId="0" fontId="8" fillId="34" borderId="34"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12" fillId="34" borderId="36" xfId="0" applyFont="1" applyFill="1" applyBorder="1" applyAlignment="1" applyProtection="1">
      <alignment vertical="center" wrapText="1"/>
      <protection locked="0"/>
    </xf>
    <xf numFmtId="0" fontId="11" fillId="34" borderId="37" xfId="0" applyFont="1" applyFill="1" applyBorder="1" applyAlignment="1" applyProtection="1">
      <alignment horizontal="center" vertical="center" wrapText="1"/>
      <protection locked="0"/>
    </xf>
    <xf numFmtId="0" fontId="12" fillId="34" borderId="38" xfId="0" applyFont="1" applyFill="1" applyBorder="1" applyAlignment="1" applyProtection="1">
      <alignment vertical="center" wrapText="1"/>
      <protection locked="0"/>
    </xf>
    <xf numFmtId="49" fontId="67" fillId="0" borderId="0" xfId="0" applyNumberFormat="1" applyFont="1" applyAlignment="1">
      <alignment horizontal="center" vertical="center"/>
    </xf>
    <xf numFmtId="0" fontId="67"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67" fillId="0" borderId="0" xfId="0" applyFont="1" applyFill="1" applyBorder="1" applyAlignment="1">
      <alignment vertical="center"/>
    </xf>
    <xf numFmtId="0" fontId="6" fillId="4" borderId="0" xfId="0" applyFont="1" applyFill="1" applyBorder="1" applyAlignment="1">
      <alignment vertical="center"/>
    </xf>
    <xf numFmtId="0" fontId="6" fillId="0" borderId="0" xfId="0" applyFont="1" applyFill="1" applyBorder="1" applyAlignment="1">
      <alignment vertical="center"/>
    </xf>
    <xf numFmtId="0" fontId="13" fillId="0" borderId="0" xfId="0" applyFont="1" applyAlignment="1">
      <alignment vertical="center"/>
    </xf>
    <xf numFmtId="0" fontId="67"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Alignment="1">
      <alignment vertical="center"/>
    </xf>
    <xf numFmtId="0" fontId="67" fillId="0" borderId="39" xfId="0" applyFont="1" applyBorder="1" applyAlignment="1">
      <alignment horizontal="center" vertical="center"/>
    </xf>
    <xf numFmtId="0" fontId="67" fillId="0" borderId="40" xfId="0" applyFont="1" applyBorder="1" applyAlignment="1">
      <alignment horizontal="center" vertical="center"/>
    </xf>
    <xf numFmtId="0" fontId="7" fillId="0" borderId="41" xfId="0" applyFont="1" applyBorder="1" applyAlignment="1">
      <alignment horizontal="center" vertical="center"/>
    </xf>
    <xf numFmtId="0" fontId="13" fillId="0" borderId="0" xfId="0" applyFont="1" applyFill="1" applyAlignment="1">
      <alignmen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67" fillId="0" borderId="0" xfId="0" applyFont="1" applyFill="1" applyBorder="1" applyAlignment="1">
      <alignment horizontal="center" vertical="center"/>
    </xf>
    <xf numFmtId="0" fontId="6" fillId="0" borderId="0" xfId="0" applyFont="1" applyAlignment="1">
      <alignment horizontal="center" vertical="center"/>
    </xf>
    <xf numFmtId="0" fontId="67" fillId="0" borderId="44" xfId="0" applyFont="1" applyBorder="1" applyAlignment="1">
      <alignment horizontal="center" vertical="center"/>
    </xf>
    <xf numFmtId="0" fontId="67" fillId="0" borderId="45" xfId="0" applyFont="1" applyBorder="1" applyAlignment="1">
      <alignment horizontal="center" vertical="center"/>
    </xf>
    <xf numFmtId="176" fontId="67" fillId="0" borderId="14" xfId="0" applyNumberFormat="1" applyFont="1" applyFill="1" applyBorder="1" applyAlignment="1" applyProtection="1">
      <alignment horizontal="center" vertical="center"/>
      <protection/>
    </xf>
    <xf numFmtId="5" fontId="67" fillId="0" borderId="44" xfId="0" applyNumberFormat="1" applyFont="1" applyBorder="1" applyAlignment="1">
      <alignment horizontal="center" vertical="center"/>
    </xf>
    <xf numFmtId="5" fontId="67" fillId="0" borderId="40" xfId="0" applyNumberFormat="1" applyFont="1" applyBorder="1" applyAlignment="1">
      <alignment horizontal="center" vertical="center"/>
    </xf>
    <xf numFmtId="176" fontId="67" fillId="0" borderId="45" xfId="0" applyNumberFormat="1" applyFont="1" applyBorder="1" applyAlignment="1">
      <alignment horizontal="center" vertical="center"/>
    </xf>
    <xf numFmtId="0" fontId="15" fillId="0" borderId="0" xfId="0" applyFont="1" applyAlignment="1">
      <alignment vertical="center"/>
    </xf>
    <xf numFmtId="0" fontId="6" fillId="0" borderId="0" xfId="0" applyFont="1" applyBorder="1" applyAlignment="1">
      <alignment vertical="center"/>
    </xf>
    <xf numFmtId="0" fontId="67" fillId="0" borderId="43" xfId="0" applyFont="1" applyBorder="1" applyAlignment="1">
      <alignment vertical="center"/>
    </xf>
    <xf numFmtId="0" fontId="16" fillId="0" borderId="0" xfId="0" applyFont="1" applyAlignment="1">
      <alignment vertical="center"/>
    </xf>
    <xf numFmtId="0" fontId="17" fillId="0" borderId="0" xfId="0" applyFont="1" applyFill="1" applyAlignment="1">
      <alignment vertical="center"/>
    </xf>
    <xf numFmtId="0" fontId="67" fillId="0" borderId="40" xfId="0" applyFont="1" applyBorder="1" applyAlignment="1">
      <alignment vertical="center"/>
    </xf>
    <xf numFmtId="0" fontId="67" fillId="35" borderId="43" xfId="0" applyFont="1" applyFill="1" applyBorder="1" applyAlignment="1">
      <alignment horizontal="center" vertical="center" wrapText="1"/>
    </xf>
    <xf numFmtId="0" fontId="6" fillId="36" borderId="41"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6" fillId="0" borderId="0" xfId="0" applyFont="1" applyBorder="1" applyAlignment="1">
      <alignment horizontal="center" vertical="center"/>
    </xf>
    <xf numFmtId="0" fontId="18" fillId="5" borderId="46" xfId="0" applyFont="1" applyFill="1" applyBorder="1" applyAlignment="1">
      <alignment vertical="center" wrapText="1"/>
    </xf>
    <xf numFmtId="0" fontId="6" fillId="3" borderId="43" xfId="0" applyFont="1" applyFill="1" applyBorder="1" applyAlignment="1">
      <alignment horizontal="center" vertical="center" wrapText="1"/>
    </xf>
    <xf numFmtId="0" fontId="67" fillId="5" borderId="43" xfId="0" applyFont="1" applyFill="1" applyBorder="1" applyAlignment="1">
      <alignment vertical="center"/>
    </xf>
    <xf numFmtId="0" fontId="67" fillId="5" borderId="43" xfId="0" applyFont="1" applyFill="1" applyBorder="1" applyAlignment="1">
      <alignment horizontal="center" vertical="center"/>
    </xf>
    <xf numFmtId="0" fontId="67" fillId="5" borderId="43" xfId="0" applyFont="1" applyFill="1" applyBorder="1" applyAlignment="1" applyProtection="1">
      <alignment horizontal="center" vertical="center"/>
      <protection/>
    </xf>
    <xf numFmtId="0" fontId="67" fillId="5" borderId="41" xfId="0" applyFont="1" applyFill="1" applyBorder="1" applyAlignment="1" applyProtection="1">
      <alignment horizontal="center" vertical="center"/>
      <protection/>
    </xf>
    <xf numFmtId="49" fontId="6" fillId="37" borderId="47" xfId="0" applyNumberFormat="1" applyFont="1" applyFill="1" applyBorder="1" applyAlignment="1">
      <alignment vertical="center"/>
    </xf>
    <xf numFmtId="0" fontId="19" fillId="0" borderId="39" xfId="0" applyNumberFormat="1" applyFont="1" applyBorder="1" applyAlignment="1">
      <alignment horizontal="center" vertical="center"/>
    </xf>
    <xf numFmtId="49" fontId="20" fillId="0" borderId="0" xfId="0" applyNumberFormat="1" applyFont="1" applyFill="1" applyBorder="1" applyAlignment="1">
      <alignment horizontal="center" vertical="center"/>
    </xf>
    <xf numFmtId="49" fontId="67" fillId="5" borderId="47" xfId="0" applyNumberFormat="1" applyFont="1" applyFill="1" applyBorder="1" applyAlignment="1">
      <alignment vertical="center"/>
    </xf>
    <xf numFmtId="49" fontId="19" fillId="0" borderId="39" xfId="0" applyNumberFormat="1" applyFont="1" applyBorder="1" applyAlignment="1">
      <alignment horizontal="center" vertical="center"/>
    </xf>
    <xf numFmtId="0" fontId="67" fillId="5" borderId="39" xfId="0" applyFont="1" applyFill="1" applyBorder="1" applyAlignment="1">
      <alignment vertical="center"/>
    </xf>
    <xf numFmtId="0" fontId="67" fillId="5" borderId="39" xfId="0" applyFont="1" applyFill="1" applyBorder="1" applyAlignment="1">
      <alignment horizontal="center" vertical="center"/>
    </xf>
    <xf numFmtId="0" fontId="67" fillId="5" borderId="39" xfId="0" applyFont="1" applyFill="1" applyBorder="1" applyAlignment="1" applyProtection="1">
      <alignment horizontal="center" vertical="center"/>
      <protection/>
    </xf>
    <xf numFmtId="0" fontId="67" fillId="5" borderId="48" xfId="0" applyFont="1" applyFill="1" applyBorder="1" applyAlignment="1" applyProtection="1">
      <alignment horizontal="center" vertical="center"/>
      <protection/>
    </xf>
    <xf numFmtId="0" fontId="6" fillId="32" borderId="39" xfId="0" applyFont="1" applyFill="1" applyBorder="1" applyAlignment="1" applyProtection="1">
      <alignment vertical="center"/>
      <protection locked="0"/>
    </xf>
    <xf numFmtId="0" fontId="6" fillId="0" borderId="49" xfId="0" applyFont="1" applyBorder="1" applyAlignment="1">
      <alignment vertical="center"/>
    </xf>
    <xf numFmtId="0" fontId="67" fillId="0" borderId="49" xfId="0" applyFont="1" applyBorder="1" applyAlignment="1">
      <alignment vertical="center"/>
    </xf>
    <xf numFmtId="49" fontId="20" fillId="38" borderId="39" xfId="0" applyNumberFormat="1" applyFont="1" applyFill="1" applyBorder="1" applyAlignment="1">
      <alignment horizontal="center" vertical="center"/>
    </xf>
    <xf numFmtId="0" fontId="21" fillId="0" borderId="39" xfId="0" applyNumberFormat="1" applyFont="1" applyFill="1" applyBorder="1" applyAlignment="1">
      <alignment horizontal="center" vertical="center"/>
    </xf>
    <xf numFmtId="0" fontId="21" fillId="0" borderId="39" xfId="0" applyFont="1" applyBorder="1" applyAlignment="1">
      <alignment vertical="center"/>
    </xf>
    <xf numFmtId="0" fontId="21" fillId="0" borderId="39" xfId="0" applyFont="1" applyBorder="1" applyAlignment="1">
      <alignment horizontal="center" vertical="center"/>
    </xf>
    <xf numFmtId="0" fontId="13" fillId="39" borderId="0" xfId="0" applyFont="1" applyFill="1" applyAlignment="1">
      <alignment vertical="center"/>
    </xf>
    <xf numFmtId="0" fontId="6" fillId="0" borderId="50" xfId="0" applyFont="1" applyBorder="1" applyAlignment="1">
      <alignment vertical="center"/>
    </xf>
    <xf numFmtId="0" fontId="67" fillId="0" borderId="50" xfId="0" applyFont="1" applyBorder="1" applyAlignment="1">
      <alignment vertical="center"/>
    </xf>
    <xf numFmtId="0" fontId="6" fillId="0" borderId="39" xfId="0" applyFont="1" applyBorder="1" applyAlignment="1">
      <alignment vertical="center"/>
    </xf>
    <xf numFmtId="0" fontId="5" fillId="0" borderId="0" xfId="0" applyFont="1" applyBorder="1" applyAlignment="1">
      <alignment vertical="center"/>
    </xf>
    <xf numFmtId="49" fontId="6" fillId="37" borderId="44" xfId="0" applyNumberFormat="1" applyFont="1" applyFill="1" applyBorder="1" applyAlignment="1">
      <alignment vertical="center"/>
    </xf>
    <xf numFmtId="49" fontId="20" fillId="38" borderId="40" xfId="0" applyNumberFormat="1" applyFont="1" applyFill="1" applyBorder="1" applyAlignment="1">
      <alignment horizontal="center" vertical="center"/>
    </xf>
    <xf numFmtId="49" fontId="67" fillId="5" borderId="44" xfId="0" applyNumberFormat="1" applyFont="1" applyFill="1" applyBorder="1" applyAlignment="1">
      <alignment vertical="center"/>
    </xf>
    <xf numFmtId="49" fontId="19" fillId="0" borderId="40" xfId="0" applyNumberFormat="1" applyFont="1" applyBorder="1" applyAlignment="1">
      <alignment horizontal="center" vertical="center"/>
    </xf>
    <xf numFmtId="0" fontId="6" fillId="32" borderId="40" xfId="0" applyFont="1" applyFill="1" applyBorder="1" applyAlignment="1" applyProtection="1">
      <alignment vertical="center"/>
      <protection locked="0"/>
    </xf>
    <xf numFmtId="0" fontId="6" fillId="32" borderId="43" xfId="0" applyFont="1" applyFill="1" applyBorder="1" applyAlignment="1" applyProtection="1">
      <alignment vertical="center"/>
      <protection locked="0"/>
    </xf>
    <xf numFmtId="49" fontId="22"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67" fillId="0" borderId="0" xfId="0" applyNumberFormat="1" applyFont="1" applyFill="1" applyBorder="1" applyAlignment="1">
      <alignment vertical="center"/>
    </xf>
    <xf numFmtId="49" fontId="67"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49" fontId="67"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36" borderId="0" xfId="0" applyFont="1" applyFill="1" applyAlignment="1">
      <alignment vertical="center"/>
    </xf>
    <xf numFmtId="0" fontId="6" fillId="36" borderId="0" xfId="0" applyFont="1" applyFill="1" applyAlignment="1">
      <alignment horizontal="center" vertical="center"/>
    </xf>
    <xf numFmtId="0" fontId="6" fillId="32" borderId="39" xfId="0" applyFont="1" applyFill="1" applyBorder="1" applyAlignment="1" applyProtection="1">
      <alignment horizontal="center" vertical="center" shrinkToFit="1"/>
      <protection locked="0"/>
    </xf>
    <xf numFmtId="0" fontId="6" fillId="32" borderId="40" xfId="0" applyFont="1" applyFill="1" applyBorder="1" applyAlignment="1" applyProtection="1">
      <alignment horizontal="center" vertical="center" shrinkToFit="1"/>
      <protection locked="0"/>
    </xf>
    <xf numFmtId="0" fontId="6" fillId="32" borderId="50" xfId="0" applyFont="1" applyFill="1" applyBorder="1" applyAlignment="1" applyProtection="1">
      <alignment horizontal="center" vertical="center" shrinkToFit="1"/>
      <protection locked="0"/>
    </xf>
    <xf numFmtId="0" fontId="6" fillId="32" borderId="43" xfId="0" applyFont="1" applyFill="1" applyBorder="1" applyAlignment="1" applyProtection="1">
      <alignment horizontal="center" vertical="center" shrinkToFit="1"/>
      <protection locked="0"/>
    </xf>
    <xf numFmtId="0" fontId="68" fillId="0" borderId="50" xfId="0" applyFont="1" applyBorder="1" applyAlignment="1">
      <alignment horizontal="center" vertical="center" wrapText="1"/>
    </xf>
    <xf numFmtId="0" fontId="6" fillId="34" borderId="48" xfId="0" applyFont="1" applyFill="1" applyBorder="1" applyAlignment="1" applyProtection="1">
      <alignment horizontal="center" vertical="center" shrinkToFit="1"/>
      <protection locked="0"/>
    </xf>
    <xf numFmtId="0" fontId="6" fillId="34" borderId="45" xfId="0" applyFont="1" applyFill="1" applyBorder="1" applyAlignment="1" applyProtection="1">
      <alignment horizontal="center" vertical="center" shrinkToFit="1"/>
      <protection locked="0"/>
    </xf>
    <xf numFmtId="0" fontId="6" fillId="34" borderId="41" xfId="0" applyFont="1" applyFill="1" applyBorder="1" applyAlignment="1" applyProtection="1">
      <alignment horizontal="center" vertical="center" shrinkToFit="1"/>
      <protection locked="0"/>
    </xf>
    <xf numFmtId="0" fontId="6" fillId="34" borderId="51" xfId="0" applyFont="1" applyFill="1" applyBorder="1" applyAlignment="1" applyProtection="1">
      <alignment horizontal="center" vertical="center" shrinkToFit="1"/>
      <protection locked="0"/>
    </xf>
    <xf numFmtId="0" fontId="7" fillId="27" borderId="46" xfId="0" applyFont="1" applyFill="1" applyBorder="1" applyAlignment="1">
      <alignment vertical="center" wrapText="1"/>
    </xf>
    <xf numFmtId="0" fontId="69" fillId="0" borderId="39" xfId="0" applyNumberFormat="1" applyFont="1" applyBorder="1" applyAlignment="1">
      <alignment horizontal="center" vertical="center"/>
    </xf>
    <xf numFmtId="0" fontId="69" fillId="0" borderId="48" xfId="0" applyNumberFormat="1" applyFont="1" applyBorder="1" applyAlignment="1">
      <alignment horizontal="center" vertical="center"/>
    </xf>
    <xf numFmtId="49" fontId="69" fillId="38" borderId="48" xfId="0" applyNumberFormat="1" applyFont="1" applyFill="1" applyBorder="1" applyAlignment="1">
      <alignment horizontal="center" vertical="center"/>
    </xf>
    <xf numFmtId="49" fontId="69" fillId="38" borderId="39" xfId="0" applyNumberFormat="1" applyFont="1" applyFill="1" applyBorder="1" applyAlignment="1">
      <alignment horizontal="center" vertical="center"/>
    </xf>
    <xf numFmtId="0" fontId="69" fillId="0" borderId="45" xfId="0" applyNumberFormat="1" applyFont="1" applyBorder="1" applyAlignment="1">
      <alignment horizontal="center" vertical="center"/>
    </xf>
    <xf numFmtId="49" fontId="6" fillId="37" borderId="52" xfId="0" applyNumberFormat="1" applyFont="1" applyFill="1" applyBorder="1" applyAlignment="1">
      <alignment vertical="center"/>
    </xf>
    <xf numFmtId="49" fontId="69" fillId="38" borderId="49" xfId="0" applyNumberFormat="1" applyFont="1" applyFill="1" applyBorder="1" applyAlignment="1">
      <alignment horizontal="center" vertical="center"/>
    </xf>
    <xf numFmtId="0" fontId="69" fillId="0" borderId="53" xfId="0" applyNumberFormat="1" applyFont="1" applyBorder="1" applyAlignment="1">
      <alignment horizontal="center" vertical="center"/>
    </xf>
    <xf numFmtId="0" fontId="69" fillId="0" borderId="40" xfId="0" applyNumberFormat="1" applyFont="1" applyBorder="1" applyAlignment="1">
      <alignment horizontal="center" vertical="center"/>
    </xf>
    <xf numFmtId="0" fontId="70" fillId="0" borderId="0" xfId="0" applyFont="1" applyAlignment="1">
      <alignment vertical="center"/>
    </xf>
    <xf numFmtId="0" fontId="67" fillId="0" borderId="0" xfId="0" applyFont="1" applyAlignment="1">
      <alignment horizontal="center" vertical="center"/>
    </xf>
    <xf numFmtId="0" fontId="13" fillId="0" borderId="0" xfId="0" applyNumberFormat="1" applyFont="1" applyFill="1" applyAlignment="1">
      <alignment vertical="center" wrapText="1" shrinkToFit="1"/>
    </xf>
    <xf numFmtId="0" fontId="12" fillId="0" borderId="0" xfId="0" applyFont="1" applyAlignment="1">
      <alignment vertical="center"/>
    </xf>
    <xf numFmtId="0" fontId="12" fillId="40" borderId="0" xfId="0" applyFont="1" applyFill="1" applyAlignment="1">
      <alignment vertical="center"/>
    </xf>
    <xf numFmtId="0" fontId="67" fillId="0" borderId="0" xfId="0" applyFont="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71" fillId="41" borderId="0" xfId="0" applyFont="1" applyFill="1" applyAlignment="1">
      <alignment horizontal="center" vertical="center"/>
    </xf>
    <xf numFmtId="0" fontId="67" fillId="0" borderId="0" xfId="0" applyFont="1" applyFill="1" applyAlignment="1">
      <alignment vertical="center"/>
    </xf>
    <xf numFmtId="0" fontId="12" fillId="0" borderId="0" xfId="0" applyFont="1" applyFill="1" applyAlignment="1">
      <alignment vertical="center"/>
    </xf>
    <xf numFmtId="0" fontId="72" fillId="41" borderId="0" xfId="0" applyFont="1" applyFill="1" applyAlignment="1">
      <alignment horizontal="left" vertical="center"/>
    </xf>
    <xf numFmtId="0" fontId="6"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6" fillId="0" borderId="0" xfId="0" applyFont="1" applyBorder="1" applyAlignment="1">
      <alignment vertical="center"/>
    </xf>
    <xf numFmtId="0" fontId="67" fillId="0" borderId="0" xfId="0" applyFont="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12" fillId="42" borderId="0" xfId="0" applyFont="1" applyFill="1" applyAlignment="1">
      <alignment horizontal="left" vertical="center"/>
    </xf>
    <xf numFmtId="0" fontId="26" fillId="40" borderId="0" xfId="0" applyFont="1" applyFill="1" applyAlignment="1">
      <alignment horizontal="left" vertical="center"/>
    </xf>
    <xf numFmtId="0" fontId="9" fillId="32" borderId="39" xfId="0" applyFont="1" applyFill="1" applyBorder="1" applyAlignment="1" applyProtection="1">
      <alignment horizontal="center" vertical="center"/>
      <protection locked="0"/>
    </xf>
    <xf numFmtId="0" fontId="9" fillId="32" borderId="40" xfId="0" applyFont="1" applyFill="1" applyBorder="1" applyAlignment="1" applyProtection="1">
      <alignment horizontal="center" vertical="center"/>
      <protection locked="0"/>
    </xf>
    <xf numFmtId="0" fontId="9" fillId="32" borderId="50" xfId="0" applyFont="1" applyFill="1" applyBorder="1" applyAlignment="1" applyProtection="1">
      <alignment horizontal="center" vertical="center"/>
      <protection locked="0"/>
    </xf>
    <xf numFmtId="49" fontId="67" fillId="32" borderId="54" xfId="0" applyNumberFormat="1" applyFont="1" applyFill="1" applyBorder="1" applyAlignment="1" applyProtection="1">
      <alignment horizontal="center" vertical="center"/>
      <protection locked="0"/>
    </xf>
    <xf numFmtId="49" fontId="67" fillId="32" borderId="55" xfId="0" applyNumberFormat="1" applyFont="1" applyFill="1" applyBorder="1" applyAlignment="1" applyProtection="1">
      <alignment horizontal="center" vertical="center"/>
      <protection locked="0"/>
    </xf>
    <xf numFmtId="0" fontId="67" fillId="0" borderId="56" xfId="0" applyNumberFormat="1" applyFont="1" applyFill="1" applyBorder="1" applyAlignment="1" applyProtection="1">
      <alignment horizontal="center" vertical="center"/>
      <protection/>
    </xf>
    <xf numFmtId="0" fontId="67" fillId="0" borderId="57" xfId="0" applyNumberFormat="1" applyFont="1" applyFill="1" applyBorder="1" applyAlignment="1" applyProtection="1">
      <alignment horizontal="center" vertical="center"/>
      <protection/>
    </xf>
    <xf numFmtId="0" fontId="7" fillId="0" borderId="42" xfId="0" applyFont="1" applyBorder="1" applyAlignment="1">
      <alignment horizontal="center" vertical="center" wrapText="1"/>
    </xf>
    <xf numFmtId="0" fontId="7" fillId="0" borderId="41" xfId="0" applyFont="1" applyBorder="1" applyAlignment="1">
      <alignment horizontal="center" vertical="center"/>
    </xf>
    <xf numFmtId="0" fontId="67" fillId="5" borderId="42" xfId="0" applyFont="1" applyFill="1" applyBorder="1" applyAlignment="1">
      <alignment horizontal="center" vertical="center"/>
    </xf>
    <xf numFmtId="0" fontId="67" fillId="5" borderId="47" xfId="0" applyFont="1" applyFill="1" applyBorder="1" applyAlignment="1">
      <alignment horizontal="center" vertical="center"/>
    </xf>
    <xf numFmtId="0" fontId="67" fillId="0" borderId="43" xfId="0" applyFont="1" applyBorder="1" applyAlignment="1">
      <alignment horizontal="center" vertical="center" wrapText="1"/>
    </xf>
    <xf numFmtId="0" fontId="67" fillId="0" borderId="40" xfId="0" applyFont="1" applyBorder="1" applyAlignment="1">
      <alignment horizontal="center" vertical="center"/>
    </xf>
    <xf numFmtId="0" fontId="67" fillId="0" borderId="43" xfId="0" applyFont="1" applyBorder="1" applyAlignment="1">
      <alignment horizontal="center" vertical="center"/>
    </xf>
    <xf numFmtId="0" fontId="67" fillId="0" borderId="42" xfId="0" applyFont="1" applyBorder="1" applyAlignment="1">
      <alignment horizontal="center" vertical="center"/>
    </xf>
    <xf numFmtId="0" fontId="67" fillId="0" borderId="44" xfId="0" applyFont="1" applyBorder="1" applyAlignment="1">
      <alignment horizontal="center" vertical="center"/>
    </xf>
    <xf numFmtId="0" fontId="8" fillId="5" borderId="43" xfId="0" applyFont="1" applyFill="1" applyBorder="1" applyAlignment="1">
      <alignment horizontal="center" vertical="center"/>
    </xf>
    <xf numFmtId="0" fontId="8" fillId="5" borderId="39" xfId="0" applyFont="1" applyFill="1" applyBorder="1" applyAlignment="1">
      <alignment horizontal="center" vertical="center"/>
    </xf>
    <xf numFmtId="0" fontId="9" fillId="32" borderId="43" xfId="0" applyFont="1" applyFill="1" applyBorder="1" applyAlignment="1" applyProtection="1">
      <alignment horizontal="center" vertical="center"/>
      <protection locked="0"/>
    </xf>
    <xf numFmtId="49" fontId="67" fillId="32" borderId="58" xfId="0" applyNumberFormat="1" applyFont="1" applyFill="1" applyBorder="1" applyAlignment="1" applyProtection="1">
      <alignment horizontal="left" vertical="center"/>
      <protection locked="0"/>
    </xf>
    <xf numFmtId="49" fontId="67" fillId="32" borderId="59" xfId="0" applyNumberFormat="1" applyFont="1" applyFill="1" applyBorder="1" applyAlignment="1" applyProtection="1">
      <alignment horizontal="left" vertical="center"/>
      <protection locked="0"/>
    </xf>
    <xf numFmtId="49" fontId="67" fillId="32" borderId="60" xfId="0" applyNumberFormat="1" applyFont="1" applyFill="1" applyBorder="1" applyAlignment="1" applyProtection="1">
      <alignment horizontal="left" vertical="center"/>
      <protection locked="0"/>
    </xf>
    <xf numFmtId="49" fontId="67" fillId="32" borderId="40" xfId="0" applyNumberFormat="1" applyFont="1" applyFill="1" applyBorder="1" applyAlignment="1" applyProtection="1">
      <alignment horizontal="left" vertical="center"/>
      <protection locked="0"/>
    </xf>
    <xf numFmtId="49" fontId="67" fillId="32" borderId="45" xfId="0" applyNumberFormat="1" applyFont="1" applyFill="1" applyBorder="1" applyAlignment="1" applyProtection="1">
      <alignment horizontal="left" vertical="center"/>
      <protection locked="0"/>
    </xf>
    <xf numFmtId="0" fontId="8" fillId="5" borderId="61" xfId="0" applyFont="1" applyFill="1" applyBorder="1" applyAlignment="1">
      <alignment horizontal="center" vertical="center"/>
    </xf>
    <xf numFmtId="0" fontId="8" fillId="5" borderId="50" xfId="0" applyFont="1" applyFill="1" applyBorder="1" applyAlignment="1">
      <alignment horizontal="center" vertical="center"/>
    </xf>
    <xf numFmtId="0" fontId="67" fillId="0" borderId="41" xfId="0" applyFont="1" applyBorder="1" applyAlignment="1">
      <alignment horizontal="center" vertical="center"/>
    </xf>
    <xf numFmtId="0" fontId="67" fillId="0" borderId="40" xfId="0" applyFont="1" applyFill="1" applyBorder="1" applyAlignment="1">
      <alignment horizontal="center" vertical="center" wrapText="1"/>
    </xf>
    <xf numFmtId="0" fontId="67" fillId="0" borderId="40" xfId="0" applyFont="1" applyFill="1" applyBorder="1" applyAlignment="1">
      <alignment horizontal="center" vertical="center"/>
    </xf>
    <xf numFmtId="0" fontId="67" fillId="0" borderId="45" xfId="0" applyFont="1" applyFill="1" applyBorder="1" applyAlignment="1">
      <alignment horizontal="center" vertical="center"/>
    </xf>
    <xf numFmtId="0" fontId="75" fillId="43" borderId="62" xfId="0" applyFont="1" applyFill="1" applyBorder="1" applyAlignment="1">
      <alignment horizontal="center" vertical="center" wrapText="1"/>
    </xf>
    <xf numFmtId="0" fontId="75" fillId="43" borderId="63" xfId="0" applyFont="1" applyFill="1" applyBorder="1" applyAlignment="1">
      <alignment horizontal="center" vertical="center"/>
    </xf>
    <xf numFmtId="0" fontId="75" fillId="43" borderId="64" xfId="0" applyFont="1" applyFill="1" applyBorder="1" applyAlignment="1">
      <alignment horizontal="center" vertical="center"/>
    </xf>
    <xf numFmtId="0" fontId="7" fillId="34" borderId="62" xfId="0" applyFont="1" applyFill="1" applyBorder="1" applyAlignment="1" applyProtection="1">
      <alignment vertical="center" shrinkToFit="1"/>
      <protection locked="0"/>
    </xf>
    <xf numFmtId="0" fontId="7" fillId="34" borderId="63" xfId="0" applyFont="1" applyFill="1" applyBorder="1" applyAlignment="1" applyProtection="1">
      <alignment vertical="center" shrinkToFit="1"/>
      <protection locked="0"/>
    </xf>
    <xf numFmtId="0" fontId="7" fillId="34" borderId="64" xfId="0" applyFont="1" applyFill="1" applyBorder="1" applyAlignment="1" applyProtection="1">
      <alignment vertical="center" shrinkToFit="1"/>
      <protection locked="0"/>
    </xf>
    <xf numFmtId="0" fontId="67" fillId="0" borderId="47" xfId="0" applyFont="1" applyBorder="1" applyAlignment="1">
      <alignment horizontal="center" vertical="center" wrapText="1"/>
    </xf>
    <xf numFmtId="49" fontId="67" fillId="32" borderId="56" xfId="0" applyNumberFormat="1" applyFont="1" applyFill="1" applyBorder="1" applyAlignment="1" applyProtection="1">
      <alignment horizontal="left" vertical="center"/>
      <protection locked="0"/>
    </xf>
    <xf numFmtId="49" fontId="67" fillId="32" borderId="57" xfId="0" applyNumberFormat="1" applyFont="1" applyFill="1" applyBorder="1" applyAlignment="1" applyProtection="1">
      <alignment horizontal="left" vertical="center"/>
      <protection locked="0"/>
    </xf>
    <xf numFmtId="0" fontId="67" fillId="0" borderId="61" xfId="0" applyFont="1" applyBorder="1" applyAlignment="1">
      <alignment horizontal="center" vertical="center"/>
    </xf>
    <xf numFmtId="0" fontId="67" fillId="0" borderId="65" xfId="0" applyFont="1" applyBorder="1" applyAlignment="1">
      <alignment horizontal="center" vertical="center"/>
    </xf>
    <xf numFmtId="0" fontId="67" fillId="0" borderId="52" xfId="0" applyFont="1" applyBorder="1" applyAlignment="1">
      <alignment horizontal="center" vertical="center" wrapText="1"/>
    </xf>
    <xf numFmtId="0" fontId="67" fillId="0" borderId="66" xfId="0" applyFont="1" applyBorder="1" applyAlignment="1">
      <alignment horizontal="center" vertical="center" wrapText="1"/>
    </xf>
    <xf numFmtId="0" fontId="76" fillId="0" borderId="67" xfId="0" applyFont="1" applyFill="1" applyBorder="1" applyAlignment="1">
      <alignment horizontal="center" vertical="center"/>
    </xf>
    <xf numFmtId="0" fontId="67" fillId="0" borderId="68" xfId="0" applyFont="1" applyFill="1" applyBorder="1" applyAlignment="1" applyProtection="1">
      <alignment horizontal="center" vertical="center" wrapText="1"/>
      <protection/>
    </xf>
    <xf numFmtId="0" fontId="67" fillId="0" borderId="69" xfId="0" applyFont="1" applyFill="1" applyBorder="1" applyAlignment="1" applyProtection="1">
      <alignment horizontal="center" vertical="center"/>
      <protection/>
    </xf>
    <xf numFmtId="0" fontId="67" fillId="0" borderId="68" xfId="0" applyFont="1" applyFill="1" applyBorder="1" applyAlignment="1">
      <alignment horizontal="center" vertical="center" wrapText="1"/>
    </xf>
    <xf numFmtId="0" fontId="67" fillId="0" borderId="70" xfId="0" applyFont="1" applyFill="1" applyBorder="1" applyAlignment="1">
      <alignment horizontal="center" vertical="center"/>
    </xf>
    <xf numFmtId="0" fontId="67" fillId="0" borderId="69" xfId="0" applyFont="1" applyFill="1" applyBorder="1" applyAlignment="1" applyProtection="1">
      <alignment horizontal="center" vertical="center" wrapText="1"/>
      <protection/>
    </xf>
    <xf numFmtId="0" fontId="67" fillId="0" borderId="71" xfId="0" applyFont="1" applyFill="1" applyBorder="1" applyAlignment="1" applyProtection="1">
      <alignment horizontal="center" vertical="center"/>
      <protection/>
    </xf>
    <xf numFmtId="0" fontId="67" fillId="0" borderId="29" xfId="0" applyFont="1" applyFill="1" applyBorder="1" applyAlignment="1">
      <alignment horizontal="center" vertical="center"/>
    </xf>
    <xf numFmtId="0" fontId="67" fillId="0" borderId="0" xfId="0" applyFont="1" applyAlignment="1">
      <alignment horizontal="center" vertical="center"/>
    </xf>
    <xf numFmtId="0" fontId="67" fillId="0" borderId="72" xfId="0" applyFont="1" applyBorder="1" applyAlignment="1">
      <alignment horizontal="center" vertical="center" wrapText="1"/>
    </xf>
    <xf numFmtId="0" fontId="67" fillId="0" borderId="42" xfId="0" applyFont="1" applyBorder="1" applyAlignment="1">
      <alignment horizontal="center" vertical="center" wrapText="1"/>
    </xf>
    <xf numFmtId="0" fontId="67" fillId="0" borderId="44" xfId="0" applyFont="1" applyBorder="1" applyAlignment="1">
      <alignment horizontal="center" vertical="center" wrapText="1"/>
    </xf>
    <xf numFmtId="0" fontId="67" fillId="32" borderId="56" xfId="0" applyNumberFormat="1" applyFont="1" applyFill="1" applyBorder="1" applyAlignment="1" applyProtection="1">
      <alignment horizontal="center" vertical="center"/>
      <protection locked="0"/>
    </xf>
    <xf numFmtId="0" fontId="67" fillId="32" borderId="59" xfId="0" applyNumberFormat="1" applyFont="1" applyFill="1" applyBorder="1" applyAlignment="1" applyProtection="1">
      <alignment horizontal="center" vertical="center"/>
      <protection locked="0"/>
    </xf>
    <xf numFmtId="0" fontId="11" fillId="44" borderId="10" xfId="0" applyFont="1" applyFill="1" applyBorder="1" applyAlignment="1">
      <alignment vertical="top" wrapText="1"/>
    </xf>
    <xf numFmtId="0" fontId="11" fillId="44" borderId="11" xfId="0" applyFont="1" applyFill="1" applyBorder="1" applyAlignment="1">
      <alignment vertical="top" wrapText="1"/>
    </xf>
    <xf numFmtId="0" fontId="11" fillId="44" borderId="73" xfId="0" applyFont="1" applyFill="1" applyBorder="1" applyAlignment="1">
      <alignment vertical="top" wrapText="1"/>
    </xf>
    <xf numFmtId="0" fontId="11" fillId="44" borderId="12" xfId="0" applyFont="1" applyFill="1" applyBorder="1" applyAlignment="1">
      <alignment vertical="top" wrapText="1"/>
    </xf>
    <xf numFmtId="0" fontId="11" fillId="44" borderId="0" xfId="0" applyFont="1" applyFill="1" applyBorder="1" applyAlignment="1">
      <alignment vertical="top" wrapText="1"/>
    </xf>
    <xf numFmtId="0" fontId="11" fillId="44" borderId="74" xfId="0" applyFont="1" applyFill="1" applyBorder="1" applyAlignment="1">
      <alignment vertical="top" wrapText="1"/>
    </xf>
    <xf numFmtId="0" fontId="11" fillId="44" borderId="34" xfId="0" applyFont="1" applyFill="1" applyBorder="1" applyAlignment="1">
      <alignment vertical="top" wrapText="1"/>
    </xf>
    <xf numFmtId="0" fontId="11" fillId="44" borderId="15" xfId="0" applyFont="1" applyFill="1" applyBorder="1" applyAlignment="1">
      <alignment vertical="top" wrapText="1"/>
    </xf>
    <xf numFmtId="0" fontId="11" fillId="44" borderId="75" xfId="0" applyFont="1" applyFill="1" applyBorder="1" applyAlignment="1">
      <alignment vertical="top" wrapText="1"/>
    </xf>
    <xf numFmtId="0" fontId="67" fillId="0" borderId="12" xfId="0" applyFont="1" applyBorder="1" applyAlignment="1">
      <alignment vertical="center" wrapText="1"/>
    </xf>
    <xf numFmtId="0" fontId="67" fillId="0" borderId="0" xfId="0" applyFont="1" applyAlignment="1">
      <alignment vertical="center" wrapText="1"/>
    </xf>
    <xf numFmtId="49" fontId="67" fillId="32" borderId="56" xfId="0" applyNumberFormat="1" applyFont="1" applyFill="1" applyBorder="1" applyAlignment="1" applyProtection="1">
      <alignment horizontal="center" vertical="center"/>
      <protection locked="0"/>
    </xf>
    <xf numFmtId="49" fontId="67" fillId="32" borderId="60" xfId="0" applyNumberFormat="1" applyFont="1" applyFill="1" applyBorder="1" applyAlignment="1" applyProtection="1">
      <alignment horizontal="center" vertical="center"/>
      <protection locked="0"/>
    </xf>
    <xf numFmtId="0" fontId="77" fillId="0" borderId="0" xfId="0" applyNumberFormat="1" applyFont="1" applyFill="1" applyAlignment="1">
      <alignment horizontal="left" vertical="center" wrapText="1" shrinkToFit="1"/>
    </xf>
    <xf numFmtId="0" fontId="8" fillId="44" borderId="10" xfId="0" applyFont="1" applyFill="1" applyBorder="1" applyAlignment="1">
      <alignment horizontal="left" vertical="top" wrapText="1"/>
    </xf>
    <xf numFmtId="0" fontId="8" fillId="44" borderId="11" xfId="0" applyFont="1" applyFill="1" applyBorder="1" applyAlignment="1">
      <alignment horizontal="left" vertical="top" wrapText="1"/>
    </xf>
    <xf numFmtId="0" fontId="8" fillId="44" borderId="73" xfId="0" applyFont="1" applyFill="1" applyBorder="1" applyAlignment="1">
      <alignment horizontal="left" vertical="top" wrapText="1"/>
    </xf>
    <xf numFmtId="0" fontId="8" fillId="44" borderId="12" xfId="0" applyFont="1" applyFill="1" applyBorder="1" applyAlignment="1">
      <alignment horizontal="left" vertical="top" wrapText="1"/>
    </xf>
    <xf numFmtId="0" fontId="8" fillId="44" borderId="0" xfId="0" applyFont="1" applyFill="1" applyBorder="1" applyAlignment="1">
      <alignment horizontal="left" vertical="top" wrapText="1"/>
    </xf>
    <xf numFmtId="0" fontId="8" fillId="44" borderId="74" xfId="0" applyFont="1" applyFill="1" applyBorder="1" applyAlignment="1">
      <alignment horizontal="left" vertical="top" wrapText="1"/>
    </xf>
    <xf numFmtId="0" fontId="8" fillId="44" borderId="34" xfId="0" applyFont="1" applyFill="1" applyBorder="1" applyAlignment="1">
      <alignment horizontal="left" vertical="top" wrapText="1"/>
    </xf>
    <xf numFmtId="0" fontId="8" fillId="44" borderId="15" xfId="0" applyFont="1" applyFill="1" applyBorder="1" applyAlignment="1">
      <alignment horizontal="left" vertical="top" wrapText="1"/>
    </xf>
    <xf numFmtId="0" fontId="8" fillId="44" borderId="75"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70">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color indexed="9"/>
      </font>
      <fill>
        <patternFill>
          <bgColor indexed="10"/>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ont>
        <b/>
        <i val="0"/>
        <color rgb="FFFF0000"/>
      </font>
      <fill>
        <patternFill patternType="none">
          <bgColor indexed="65"/>
        </patternFill>
      </fill>
    </dxf>
    <dxf>
      <fill>
        <patternFill>
          <bgColor theme="0" tint="-0.24993999302387238"/>
        </patternFill>
      </fill>
    </dxf>
    <dxf>
      <fill>
        <patternFill>
          <bgColor theme="0" tint="-0.24993999302387238"/>
        </patternFill>
      </fill>
    </dxf>
    <dxf>
      <fill>
        <patternFill>
          <bgColor indexed="27"/>
        </patternFill>
      </fill>
    </dxf>
    <dxf>
      <fill>
        <patternFill>
          <bgColor rgb="FFFFCCFF"/>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indexed="41"/>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ont>
        <color indexed="9"/>
      </font>
      <fill>
        <patternFill>
          <bgColor indexed="10"/>
        </patternFill>
      </fill>
    </dxf>
    <dxf>
      <fill>
        <patternFill>
          <bgColor rgb="FFCC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ont>
        <b/>
        <i val="0"/>
      </font>
      <fill>
        <patternFill>
          <bgColor rgb="FFFF0000"/>
        </patternFill>
      </fill>
      <border/>
    </dxf>
    <dxf>
      <font>
        <b/>
        <i val="0"/>
      </font>
      <fill>
        <patternFill>
          <bgColor rgb="FFFFFF00"/>
        </patternFill>
      </fill>
      <border/>
    </dxf>
    <dxf>
      <font>
        <b/>
        <i val="0"/>
        <color rgb="FFFF0000"/>
      </font>
      <fill>
        <patternFill patternType="none">
          <bgColor indexed="65"/>
        </patternFill>
      </fill>
      <border/>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F83"/>
  <sheetViews>
    <sheetView showGridLines="0" tabSelected="1" zoomScale="150" zoomScaleNormal="150" zoomScalePageLayoutView="0" workbookViewId="0" topLeftCell="A1">
      <selection activeCell="D4" sqref="D4"/>
    </sheetView>
  </sheetViews>
  <sheetFormatPr defaultColWidth="9.140625" defaultRowHeight="15"/>
  <cols>
    <col min="1" max="1" width="3.8515625" style="154" customWidth="1"/>
    <col min="2" max="3" width="4.421875" style="154" customWidth="1"/>
    <col min="4" max="4" width="97.7109375" style="154" customWidth="1"/>
    <col min="5" max="6" width="4.421875" style="154" customWidth="1"/>
    <col min="7" max="16384" width="9.00390625" style="156" customWidth="1"/>
  </cols>
  <sheetData>
    <row r="1" spans="2:6" ht="21">
      <c r="B1" s="172" t="s">
        <v>43</v>
      </c>
      <c r="C1" s="172"/>
      <c r="D1" s="172"/>
      <c r="E1" s="172"/>
      <c r="F1" s="155"/>
    </row>
    <row r="2" spans="1:6" s="160" customFormat="1" ht="24">
      <c r="A2" s="157"/>
      <c r="B2" s="158"/>
      <c r="C2" s="158"/>
      <c r="D2" s="159" t="s">
        <v>106</v>
      </c>
      <c r="E2" s="158"/>
      <c r="F2" s="158"/>
    </row>
    <row r="3" spans="1:6" s="160" customFormat="1" ht="24">
      <c r="A3" s="157"/>
      <c r="B3" s="158"/>
      <c r="C3" s="158"/>
      <c r="D3" s="159" t="s">
        <v>107</v>
      </c>
      <c r="E3" s="158"/>
      <c r="F3" s="158"/>
    </row>
    <row r="4" spans="1:6" s="160" customFormat="1" ht="24">
      <c r="A4" s="157"/>
      <c r="B4" s="158"/>
      <c r="C4" s="158"/>
      <c r="D4" s="159" t="s">
        <v>216</v>
      </c>
      <c r="E4" s="158"/>
      <c r="F4" s="158"/>
    </row>
    <row r="5" spans="3:6" ht="15.75">
      <c r="C5" s="171" t="s">
        <v>44</v>
      </c>
      <c r="D5" s="171"/>
      <c r="E5" s="171"/>
      <c r="F5" s="161"/>
    </row>
    <row r="6" ht="15.75">
      <c r="D6" s="154" t="s">
        <v>45</v>
      </c>
    </row>
    <row r="7" ht="15.75">
      <c r="D7" s="154" t="s">
        <v>46</v>
      </c>
    </row>
    <row r="8" ht="15.75">
      <c r="D8" s="154" t="s">
        <v>47</v>
      </c>
    </row>
    <row r="9" spans="3:6" ht="15.75">
      <c r="C9" s="171" t="s">
        <v>48</v>
      </c>
      <c r="D9" s="171"/>
      <c r="E9" s="171"/>
      <c r="F9" s="161"/>
    </row>
    <row r="10" spans="1:6" s="160" customFormat="1" ht="15.75">
      <c r="A10" s="157"/>
      <c r="B10" s="157"/>
      <c r="C10" s="158"/>
      <c r="D10" s="162" t="s">
        <v>143</v>
      </c>
      <c r="E10" s="158"/>
      <c r="F10" s="161"/>
    </row>
    <row r="11" ht="15.75">
      <c r="D11" s="154" t="s">
        <v>144</v>
      </c>
    </row>
    <row r="12" ht="15.75">
      <c r="D12" s="163" t="s">
        <v>145</v>
      </c>
    </row>
    <row r="13" s="163" customFormat="1" ht="15.75">
      <c r="D13" s="163" t="s">
        <v>146</v>
      </c>
    </row>
    <row r="14" ht="15.75">
      <c r="D14" s="154" t="s">
        <v>147</v>
      </c>
    </row>
    <row r="15" s="163" customFormat="1" ht="15.75"/>
    <row r="16" s="163" customFormat="1" ht="15.75">
      <c r="C16" s="164" t="s">
        <v>148</v>
      </c>
    </row>
    <row r="17" ht="15.75">
      <c r="D17" s="165" t="s">
        <v>217</v>
      </c>
    </row>
    <row r="18" ht="15.75">
      <c r="D18" s="165" t="s">
        <v>218</v>
      </c>
    </row>
    <row r="19" ht="15.75">
      <c r="D19" s="165"/>
    </row>
    <row r="20" s="163" customFormat="1" ht="15.75">
      <c r="C20" s="164" t="s">
        <v>149</v>
      </c>
    </row>
    <row r="21" ht="15.75">
      <c r="D21" s="165" t="s">
        <v>150</v>
      </c>
    </row>
    <row r="22" ht="15.75">
      <c r="D22" s="165" t="s">
        <v>219</v>
      </c>
    </row>
    <row r="23" ht="15.75">
      <c r="D23" s="163" t="s">
        <v>108</v>
      </c>
    </row>
    <row r="24" ht="15.75">
      <c r="D24" s="163" t="s">
        <v>151</v>
      </c>
    </row>
    <row r="25" ht="15.75">
      <c r="D25" s="165" t="s">
        <v>152</v>
      </c>
    </row>
    <row r="26" ht="15.75">
      <c r="D26" s="165" t="s">
        <v>153</v>
      </c>
    </row>
    <row r="27" ht="15.75">
      <c r="D27" s="163" t="s">
        <v>154</v>
      </c>
    </row>
    <row r="28" ht="15.75">
      <c r="D28" s="165" t="s">
        <v>180</v>
      </c>
    </row>
    <row r="29" ht="15.75">
      <c r="D29" s="163" t="s">
        <v>155</v>
      </c>
    </row>
    <row r="30" ht="15.75">
      <c r="D30" s="163" t="s">
        <v>156</v>
      </c>
    </row>
    <row r="31" s="163" customFormat="1" ht="15.75">
      <c r="D31" s="163" t="s">
        <v>157</v>
      </c>
    </row>
    <row r="32" ht="15.75">
      <c r="D32" s="165" t="s">
        <v>181</v>
      </c>
    </row>
    <row r="33" ht="15.75">
      <c r="D33" s="165" t="s">
        <v>180</v>
      </c>
    </row>
    <row r="34" ht="15.75">
      <c r="D34" s="165" t="s">
        <v>158</v>
      </c>
    </row>
    <row r="35" s="163" customFormat="1" ht="15.75">
      <c r="D35" s="163" t="s">
        <v>159</v>
      </c>
    </row>
    <row r="36" ht="15.75">
      <c r="D36" s="165" t="s">
        <v>160</v>
      </c>
    </row>
    <row r="37" ht="15.75">
      <c r="D37" s="165" t="s">
        <v>161</v>
      </c>
    </row>
    <row r="38" s="163" customFormat="1" ht="15.75">
      <c r="D38" s="163" t="s">
        <v>162</v>
      </c>
    </row>
    <row r="39" s="163" customFormat="1" ht="15.75">
      <c r="D39" s="163" t="s">
        <v>163</v>
      </c>
    </row>
    <row r="40" s="163" customFormat="1" ht="15.75">
      <c r="D40" s="163" t="s">
        <v>130</v>
      </c>
    </row>
    <row r="41" s="163" customFormat="1" ht="15.75">
      <c r="D41" s="163" t="s">
        <v>131</v>
      </c>
    </row>
    <row r="42" ht="15.75">
      <c r="D42" s="165" t="s">
        <v>175</v>
      </c>
    </row>
    <row r="43" ht="15.75">
      <c r="D43" s="163"/>
    </row>
    <row r="44" s="163" customFormat="1" ht="15.75">
      <c r="C44" s="164" t="s">
        <v>164</v>
      </c>
    </row>
    <row r="45" s="163" customFormat="1" ht="15.75">
      <c r="D45" s="163" t="s">
        <v>165</v>
      </c>
    </row>
    <row r="46" s="163" customFormat="1" ht="15.75">
      <c r="D46" s="163" t="s">
        <v>166</v>
      </c>
    </row>
    <row r="47" s="163" customFormat="1" ht="15.75">
      <c r="D47" s="163" t="s">
        <v>167</v>
      </c>
    </row>
    <row r="48" s="163" customFormat="1" ht="15.75">
      <c r="D48" s="163" t="s">
        <v>182</v>
      </c>
    </row>
    <row r="49" s="163" customFormat="1" ht="15.75">
      <c r="D49" s="163" t="s">
        <v>168</v>
      </c>
    </row>
    <row r="50" s="163" customFormat="1" ht="15.75">
      <c r="D50" s="163" t="s">
        <v>169</v>
      </c>
    </row>
    <row r="51" ht="15.75">
      <c r="D51" s="163" t="s">
        <v>154</v>
      </c>
    </row>
    <row r="52" ht="15.75">
      <c r="D52" s="165" t="s">
        <v>180</v>
      </c>
    </row>
    <row r="53" ht="15.75">
      <c r="D53" s="163" t="s">
        <v>155</v>
      </c>
    </row>
    <row r="54" s="163" customFormat="1" ht="15.75">
      <c r="D54" s="163" t="s">
        <v>170</v>
      </c>
    </row>
    <row r="55" ht="15.75">
      <c r="D55" s="163" t="s">
        <v>171</v>
      </c>
    </row>
    <row r="56" ht="15.75">
      <c r="D56" s="165" t="s">
        <v>172</v>
      </c>
    </row>
    <row r="57" ht="15.75">
      <c r="D57" s="165" t="s">
        <v>181</v>
      </c>
    </row>
    <row r="58" ht="15.75">
      <c r="D58" s="165" t="s">
        <v>173</v>
      </c>
    </row>
    <row r="59" ht="15.75">
      <c r="D59" s="165" t="s">
        <v>174</v>
      </c>
    </row>
    <row r="60" ht="15.75">
      <c r="D60" s="165" t="s">
        <v>180</v>
      </c>
    </row>
    <row r="61" ht="15.75">
      <c r="D61" s="165" t="s">
        <v>176</v>
      </c>
    </row>
    <row r="62" ht="15.75">
      <c r="D62" s="163"/>
    </row>
    <row r="63" spans="3:6" ht="15.75">
      <c r="C63" s="171" t="s">
        <v>109</v>
      </c>
      <c r="D63" s="171"/>
      <c r="E63" s="171"/>
      <c r="F63" s="161"/>
    </row>
    <row r="64" ht="15.75">
      <c r="D64" s="154" t="s">
        <v>49</v>
      </c>
    </row>
    <row r="65" ht="15.75">
      <c r="D65" s="154" t="s">
        <v>50</v>
      </c>
    </row>
    <row r="66" ht="15.75">
      <c r="D66" s="154" t="s">
        <v>51</v>
      </c>
    </row>
    <row r="67" ht="15.75">
      <c r="D67" s="163" t="s">
        <v>52</v>
      </c>
    </row>
    <row r="68" ht="15.75">
      <c r="D68" s="163" t="s">
        <v>110</v>
      </c>
    </row>
    <row r="69" ht="15.75">
      <c r="D69" s="154" t="s">
        <v>53</v>
      </c>
    </row>
    <row r="70" spans="3:4" ht="15.75">
      <c r="C70" s="154" t="s">
        <v>54</v>
      </c>
      <c r="D70" s="154" t="s">
        <v>55</v>
      </c>
    </row>
    <row r="71" ht="15.75">
      <c r="D71" s="154" t="s">
        <v>56</v>
      </c>
    </row>
    <row r="72" ht="15.75">
      <c r="D72" s="154" t="s">
        <v>57</v>
      </c>
    </row>
    <row r="73" ht="15.75">
      <c r="D73" s="154" t="s">
        <v>58</v>
      </c>
    </row>
    <row r="74" ht="15.75">
      <c r="D74" s="154" t="s">
        <v>59</v>
      </c>
    </row>
    <row r="75" ht="15.75">
      <c r="D75" s="154" t="s">
        <v>60</v>
      </c>
    </row>
    <row r="76" ht="15.75">
      <c r="D76" s="154" t="s">
        <v>61</v>
      </c>
    </row>
    <row r="77" ht="15.75">
      <c r="D77" s="154" t="s">
        <v>62</v>
      </c>
    </row>
    <row r="78" ht="15.75">
      <c r="D78" s="154" t="s">
        <v>63</v>
      </c>
    </row>
    <row r="79" ht="15.75">
      <c r="D79" s="154" t="s">
        <v>64</v>
      </c>
    </row>
    <row r="80" ht="15.75">
      <c r="D80" s="154" t="s">
        <v>65</v>
      </c>
    </row>
    <row r="81" ht="15.75">
      <c r="D81" s="154" t="s">
        <v>66</v>
      </c>
    </row>
    <row r="82" ht="15.75">
      <c r="D82" s="165" t="s">
        <v>111</v>
      </c>
    </row>
    <row r="83" ht="15.75">
      <c r="D83" s="154" t="s">
        <v>142</v>
      </c>
    </row>
  </sheetData>
  <sheetProtection/>
  <mergeCells count="4">
    <mergeCell ref="C63:E63"/>
    <mergeCell ref="B1:E1"/>
    <mergeCell ref="C5:E5"/>
    <mergeCell ref="C9:E9"/>
  </mergeCells>
  <printOptions/>
  <pageMargins left="0.75" right="0.75" top="1" bottom="1" header="0.512" footer="0.51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F155"/>
  <sheetViews>
    <sheetView showGridLines="0" zoomScale="90" zoomScaleNormal="90" zoomScalePageLayoutView="0" workbookViewId="0" topLeftCell="A1">
      <selection activeCell="B4" sqref="B4:C4"/>
    </sheetView>
  </sheetViews>
  <sheetFormatPr defaultColWidth="9.140625" defaultRowHeight="15"/>
  <cols>
    <col min="1" max="1" width="3.28125" style="59" customWidth="1"/>
    <col min="2" max="2" width="7.421875" style="2" customWidth="1"/>
    <col min="3" max="3" width="8.57421875" style="2" customWidth="1"/>
    <col min="4" max="4" width="10.00390625" style="1" customWidth="1"/>
    <col min="5" max="5" width="16.8515625" style="1" customWidth="1"/>
    <col min="6" max="6" width="9.421875" style="2" customWidth="1"/>
    <col min="7" max="9" width="13.8515625" style="2" customWidth="1"/>
    <col min="10" max="10" width="3.140625" style="1" customWidth="1"/>
    <col min="11" max="11" width="21.8515625" style="1" customWidth="1"/>
    <col min="12" max="12" width="9.8515625" style="2" customWidth="1"/>
    <col min="13" max="13" width="9.00390625" style="2" customWidth="1"/>
    <col min="14" max="14" width="9.7109375" style="2" customWidth="1"/>
    <col min="15" max="15" width="9.00390625" style="2" customWidth="1"/>
    <col min="16" max="16" width="9.28125" style="1" hidden="1" customWidth="1"/>
    <col min="17" max="17" width="9.8515625" style="1" hidden="1" customWidth="1"/>
    <col min="18" max="19" width="19.28125" style="170" hidden="1" customWidth="1"/>
    <col min="20" max="20" width="24.140625" style="170" hidden="1" customWidth="1"/>
    <col min="21" max="22" width="19.28125" style="170" hidden="1" customWidth="1"/>
    <col min="23" max="23" width="24.140625" style="169" hidden="1" customWidth="1"/>
    <col min="24" max="31" width="7.421875" style="3" hidden="1" customWidth="1"/>
    <col min="32" max="32" width="10.00390625" style="3" hidden="1" customWidth="1"/>
    <col min="33" max="36" width="7.421875" style="3" hidden="1" customWidth="1"/>
    <col min="37" max="37" width="16.57421875" style="3" hidden="1" customWidth="1"/>
    <col min="38" max="38" width="2.8515625" style="3" hidden="1" customWidth="1"/>
    <col min="39" max="39" width="5.57421875" style="3" hidden="1" customWidth="1"/>
    <col min="40" max="43" width="7.421875" style="3" hidden="1" customWidth="1"/>
    <col min="44" max="45" width="9.00390625" style="3" hidden="1" customWidth="1"/>
    <col min="46" max="46" width="19.28125" style="3" hidden="1" customWidth="1"/>
    <col min="47" max="48" width="9.00390625" style="3" hidden="1" customWidth="1"/>
    <col min="49" max="50" width="7.421875" style="3" hidden="1" customWidth="1"/>
    <col min="51" max="54" width="7.421875" style="1" hidden="1" customWidth="1"/>
    <col min="55" max="55" width="9.00390625" style="1" hidden="1" customWidth="1"/>
    <col min="56" max="58" width="3.7109375" style="1" hidden="1" customWidth="1"/>
    <col min="59" max="60" width="9.00390625" style="1" customWidth="1"/>
    <col min="61" max="16384" width="9.00390625" style="1" customWidth="1"/>
  </cols>
  <sheetData>
    <row r="1" spans="2:26" ht="25.5" customHeight="1" thickBot="1">
      <c r="B1" s="216" t="s">
        <v>214</v>
      </c>
      <c r="C1" s="216"/>
      <c r="D1" s="216"/>
      <c r="E1" s="216"/>
      <c r="F1" s="216"/>
      <c r="G1" s="224" t="s">
        <v>39</v>
      </c>
      <c r="H1" s="224"/>
      <c r="I1" s="224"/>
      <c r="K1" s="60"/>
      <c r="L1" s="60"/>
      <c r="M1" s="60"/>
      <c r="N1" s="60"/>
      <c r="O1" s="60"/>
      <c r="R1" s="61"/>
      <c r="S1" s="61"/>
      <c r="T1" s="61"/>
      <c r="U1" s="61"/>
      <c r="V1" s="61"/>
      <c r="W1" s="61"/>
      <c r="X1" s="61"/>
      <c r="Y1" s="61"/>
      <c r="Z1" s="61"/>
    </row>
    <row r="2" spans="11:26" ht="6.75" customHeight="1" thickBot="1" thickTop="1">
      <c r="K2" s="60"/>
      <c r="L2" s="60"/>
      <c r="M2" s="60"/>
      <c r="N2" s="60"/>
      <c r="O2" s="60"/>
      <c r="R2" s="61"/>
      <c r="S2" s="61"/>
      <c r="T2" s="61"/>
      <c r="U2" s="61"/>
      <c r="V2" s="61"/>
      <c r="W2" s="61"/>
      <c r="X2" s="61"/>
      <c r="Y2" s="61"/>
      <c r="Z2" s="61"/>
    </row>
    <row r="3" spans="2:22" ht="27" customHeight="1">
      <c r="B3" s="223" t="s">
        <v>35</v>
      </c>
      <c r="C3" s="220"/>
      <c r="D3" s="217" t="s">
        <v>129</v>
      </c>
      <c r="E3" s="218"/>
      <c r="F3" s="219" t="s">
        <v>136</v>
      </c>
      <c r="G3" s="220"/>
      <c r="H3" s="221" t="s">
        <v>137</v>
      </c>
      <c r="I3" s="222"/>
      <c r="K3" s="230" t="s">
        <v>222</v>
      </c>
      <c r="L3" s="231"/>
      <c r="M3" s="231"/>
      <c r="N3" s="231"/>
      <c r="O3" s="232"/>
      <c r="R3" s="168"/>
      <c r="S3" s="168"/>
      <c r="T3" s="168"/>
      <c r="U3" s="168"/>
      <c r="V3" s="168"/>
    </row>
    <row r="4" spans="2:22" ht="27" customHeight="1">
      <c r="B4" s="176"/>
      <c r="C4" s="177"/>
      <c r="D4" s="178">
        <f>IF(F4="","",F4)</f>
      </c>
      <c r="E4" s="179"/>
      <c r="F4" s="228"/>
      <c r="G4" s="229"/>
      <c r="H4" s="241"/>
      <c r="I4" s="242"/>
      <c r="K4" s="233"/>
      <c r="L4" s="234"/>
      <c r="M4" s="234"/>
      <c r="N4" s="234"/>
      <c r="O4" s="235"/>
      <c r="R4" s="168"/>
      <c r="S4" s="168"/>
      <c r="T4" s="168"/>
      <c r="U4" s="168"/>
      <c r="V4" s="168"/>
    </row>
    <row r="5" spans="2:22" ht="27" customHeight="1">
      <c r="B5" s="209" t="s">
        <v>0</v>
      </c>
      <c r="C5" s="63" t="s">
        <v>1</v>
      </c>
      <c r="D5" s="210"/>
      <c r="E5" s="211"/>
      <c r="F5" s="136" t="s">
        <v>128</v>
      </c>
      <c r="G5" s="192"/>
      <c r="H5" s="193"/>
      <c r="I5" s="194"/>
      <c r="K5" s="233"/>
      <c r="L5" s="234"/>
      <c r="M5" s="234"/>
      <c r="N5" s="234"/>
      <c r="O5" s="235"/>
      <c r="R5" s="168"/>
      <c r="S5" s="168"/>
      <c r="T5" s="168"/>
      <c r="U5" s="168"/>
      <c r="V5" s="168"/>
    </row>
    <row r="6" spans="2:22" ht="27" customHeight="1" thickBot="1">
      <c r="B6" s="188"/>
      <c r="C6" s="64" t="s">
        <v>2</v>
      </c>
      <c r="D6" s="195"/>
      <c r="E6" s="195"/>
      <c r="F6" s="195"/>
      <c r="G6" s="195"/>
      <c r="H6" s="195"/>
      <c r="I6" s="196"/>
      <c r="K6" s="233"/>
      <c r="L6" s="234"/>
      <c r="M6" s="234"/>
      <c r="N6" s="234"/>
      <c r="O6" s="235"/>
      <c r="R6" s="168"/>
      <c r="S6" s="168"/>
      <c r="T6" s="168"/>
      <c r="U6" s="168"/>
      <c r="V6" s="168"/>
    </row>
    <row r="7" spans="2:22" ht="27" customHeight="1" thickBot="1">
      <c r="B7" s="203" t="s">
        <v>221</v>
      </c>
      <c r="C7" s="204"/>
      <c r="D7" s="205"/>
      <c r="E7" s="206"/>
      <c r="F7" s="207"/>
      <c r="G7" s="207"/>
      <c r="H7" s="207"/>
      <c r="I7" s="208"/>
      <c r="K7" s="233"/>
      <c r="L7" s="234"/>
      <c r="M7" s="234"/>
      <c r="N7" s="234"/>
      <c r="O7" s="235"/>
      <c r="R7" s="168"/>
      <c r="S7" s="168"/>
      <c r="T7" s="168"/>
      <c r="U7" s="168"/>
      <c r="V7" s="168"/>
    </row>
    <row r="8" spans="2:25" ht="27" customHeight="1" thickBot="1">
      <c r="B8" s="180" t="s">
        <v>29</v>
      </c>
      <c r="C8" s="181"/>
      <c r="D8" s="66"/>
      <c r="E8" s="11" t="s">
        <v>10</v>
      </c>
      <c r="G8" s="67" t="s">
        <v>30</v>
      </c>
      <c r="H8" s="68" t="s">
        <v>215</v>
      </c>
      <c r="I8" s="65" t="s">
        <v>31</v>
      </c>
      <c r="K8" s="236"/>
      <c r="L8" s="237"/>
      <c r="M8" s="237"/>
      <c r="N8" s="237"/>
      <c r="O8" s="238"/>
      <c r="X8" s="70"/>
      <c r="Y8" s="70"/>
    </row>
    <row r="9" spans="2:26" ht="27" customHeight="1" thickBot="1">
      <c r="B9" s="71">
        <f>SUM(A15+A35+A55+A75+A95)</f>
        <v>0</v>
      </c>
      <c r="C9" s="72">
        <f>SUM(Q15:Q114)</f>
        <v>0</v>
      </c>
      <c r="D9" s="66"/>
      <c r="E9" s="73">
        <v>600</v>
      </c>
      <c r="G9" s="74">
        <f>C9*E9</f>
        <v>0</v>
      </c>
      <c r="H9" s="75">
        <f>'リレー申込票'!I6</f>
        <v>0</v>
      </c>
      <c r="I9" s="76">
        <f>SUM(G9+H9)</f>
        <v>0</v>
      </c>
      <c r="K9" s="77"/>
      <c r="N9" s="69"/>
      <c r="O9" s="69"/>
      <c r="X9" s="78"/>
      <c r="Y9" s="78"/>
      <c r="Z9" s="78"/>
    </row>
    <row r="10" spans="2:26" ht="6.75" customHeight="1" thickBot="1">
      <c r="B10" s="4"/>
      <c r="G10" s="4"/>
      <c r="O10" s="69"/>
      <c r="X10" s="78"/>
      <c r="Y10" s="78"/>
      <c r="Z10" s="78"/>
    </row>
    <row r="11" spans="2:26" ht="26.25" customHeight="1" thickBot="1">
      <c r="B11" s="187" t="s">
        <v>3</v>
      </c>
      <c r="C11" s="184" t="s">
        <v>4</v>
      </c>
      <c r="D11" s="186" t="s">
        <v>134</v>
      </c>
      <c r="E11" s="79" t="s">
        <v>1</v>
      </c>
      <c r="F11" s="212" t="s">
        <v>5</v>
      </c>
      <c r="G11" s="186" t="s">
        <v>27</v>
      </c>
      <c r="H11" s="186"/>
      <c r="I11" s="199"/>
      <c r="K11" s="77" t="s">
        <v>6</v>
      </c>
      <c r="M11" s="80">
        <f>IF(COUNTIF(BA14:BB43,1)&gt;=1,"参加制限を超えている種目があります","")</f>
      </c>
      <c r="O11" s="69"/>
      <c r="W11" s="81"/>
      <c r="X11" s="81"/>
      <c r="Y11" s="81"/>
      <c r="Z11" s="78"/>
    </row>
    <row r="12" spans="2:54" ht="26.25" customHeight="1" thickBot="1">
      <c r="B12" s="188"/>
      <c r="C12" s="185"/>
      <c r="D12" s="185"/>
      <c r="E12" s="82" t="s">
        <v>179</v>
      </c>
      <c r="F12" s="213"/>
      <c r="G12" s="200" t="s">
        <v>28</v>
      </c>
      <c r="H12" s="201"/>
      <c r="I12" s="202"/>
      <c r="K12" s="141" t="s">
        <v>141</v>
      </c>
      <c r="L12" s="83" t="s">
        <v>14</v>
      </c>
      <c r="M12" s="84" t="s">
        <v>15</v>
      </c>
      <c r="O12" s="85"/>
      <c r="R12" s="61" t="s">
        <v>14</v>
      </c>
      <c r="S12" s="61" t="s">
        <v>125</v>
      </c>
      <c r="T12" s="169" t="s">
        <v>87</v>
      </c>
      <c r="U12" s="169" t="s">
        <v>15</v>
      </c>
      <c r="V12" s="169" t="s">
        <v>126</v>
      </c>
      <c r="W12" s="169" t="s">
        <v>81</v>
      </c>
      <c r="X12" s="166"/>
      <c r="Y12" s="86">
        <v>1</v>
      </c>
      <c r="Z12" s="78"/>
      <c r="AA12" s="3" t="s">
        <v>16</v>
      </c>
      <c r="AW12" s="87" t="s">
        <v>7</v>
      </c>
      <c r="AX12" s="83" t="s">
        <v>14</v>
      </c>
      <c r="AY12" s="88" t="s">
        <v>15</v>
      </c>
      <c r="AZ12" s="87" t="s">
        <v>7</v>
      </c>
      <c r="BA12" s="83" t="s">
        <v>14</v>
      </c>
      <c r="BB12" s="88" t="s">
        <v>15</v>
      </c>
    </row>
    <row r="13" spans="2:54" ht="26.25" customHeight="1">
      <c r="B13" s="182" t="s">
        <v>8</v>
      </c>
      <c r="C13" s="189" t="s">
        <v>15</v>
      </c>
      <c r="D13" s="189">
        <v>1234</v>
      </c>
      <c r="E13" s="89" t="s">
        <v>33</v>
      </c>
      <c r="F13" s="197">
        <v>2</v>
      </c>
      <c r="G13" s="90" t="s">
        <v>32</v>
      </c>
      <c r="H13" s="91" t="s">
        <v>23</v>
      </c>
      <c r="I13" s="92"/>
      <c r="K13" s="93" t="s">
        <v>73</v>
      </c>
      <c r="L13" s="142">
        <f>COUNTIF($AT$15:$AV$114,L$12&amp;$K13)</f>
        <v>0</v>
      </c>
      <c r="M13" s="143">
        <f>COUNTIF($AT$15:$AV$114,M$12&amp;$K13)</f>
        <v>0</v>
      </c>
      <c r="O13" s="95"/>
      <c r="R13" s="169" t="s">
        <v>72</v>
      </c>
      <c r="S13" s="169" t="s">
        <v>72</v>
      </c>
      <c r="T13" s="169" t="s">
        <v>72</v>
      </c>
      <c r="U13" s="169" t="s">
        <v>72</v>
      </c>
      <c r="V13" s="169" t="s">
        <v>72</v>
      </c>
      <c r="W13" s="169" t="s">
        <v>72</v>
      </c>
      <c r="X13" s="166"/>
      <c r="Y13" s="86">
        <v>2</v>
      </c>
      <c r="Z13" s="78"/>
      <c r="AA13" s="3" t="s">
        <v>17</v>
      </c>
      <c r="AW13" s="96" t="s">
        <v>72</v>
      </c>
      <c r="AX13" s="97" t="s">
        <v>102</v>
      </c>
      <c r="AY13" s="97" t="s">
        <v>102</v>
      </c>
      <c r="AZ13" s="96" t="s">
        <v>72</v>
      </c>
      <c r="BA13" s="94">
        <f>IF(L13-AX13&gt;0,1,0)</f>
        <v>0</v>
      </c>
      <c r="BB13" s="94">
        <f>IF(M13-AY13&gt;0,1,0)</f>
        <v>0</v>
      </c>
    </row>
    <row r="14" spans="2:54" ht="26.25" customHeight="1">
      <c r="B14" s="183"/>
      <c r="C14" s="190"/>
      <c r="D14" s="190"/>
      <c r="E14" s="98" t="s">
        <v>34</v>
      </c>
      <c r="F14" s="198"/>
      <c r="G14" s="99">
        <v>10129</v>
      </c>
      <c r="H14" s="100">
        <v>471</v>
      </c>
      <c r="I14" s="101"/>
      <c r="K14" s="93" t="s">
        <v>75</v>
      </c>
      <c r="L14" s="142">
        <f>COUNTIF($AT$15:$AV$114,L$12&amp;$K14)</f>
        <v>0</v>
      </c>
      <c r="M14" s="143">
        <f>COUNTIF($AT$15:$AV$114,M$12&amp;$K14)</f>
        <v>0</v>
      </c>
      <c r="O14" s="95"/>
      <c r="R14" s="169" t="s">
        <v>74</v>
      </c>
      <c r="S14" s="169" t="s">
        <v>74</v>
      </c>
      <c r="T14" s="169" t="s">
        <v>74</v>
      </c>
      <c r="U14" s="169" t="s">
        <v>74</v>
      </c>
      <c r="V14" s="169" t="s">
        <v>74</v>
      </c>
      <c r="W14" s="169" t="s">
        <v>74</v>
      </c>
      <c r="X14" s="166"/>
      <c r="Y14" s="86">
        <v>3</v>
      </c>
      <c r="Z14" s="78"/>
      <c r="AA14" s="3" t="s">
        <v>18</v>
      </c>
      <c r="AB14" s="33"/>
      <c r="AF14" s="33"/>
      <c r="AK14" s="33"/>
      <c r="AL14" s="33"/>
      <c r="AM14" s="33"/>
      <c r="AW14" s="96" t="s">
        <v>74</v>
      </c>
      <c r="AX14" s="97" t="s">
        <v>102</v>
      </c>
      <c r="AY14" s="97" t="s">
        <v>102</v>
      </c>
      <c r="AZ14" s="96" t="s">
        <v>74</v>
      </c>
      <c r="BA14" s="94">
        <f>IF(L14-AX14&gt;0,1,0)</f>
        <v>0</v>
      </c>
      <c r="BB14" s="94">
        <f>IF(M14-AY14&gt;0,1,0)</f>
        <v>0</v>
      </c>
    </row>
    <row r="15" spans="1:58" ht="27" customHeight="1">
      <c r="A15" s="59">
        <f>COUNTA(E15,E17,E19,E21,E23,E25,E27,E29,E31,E33)</f>
        <v>0</v>
      </c>
      <c r="B15" s="214">
        <f>IF(AE15&lt;1,AB15,"ﾅﾝﾊﾞｰｶｰﾄﾞが重複しています")</f>
        <v>1</v>
      </c>
      <c r="C15" s="173"/>
      <c r="D15" s="173"/>
      <c r="E15" s="102"/>
      <c r="F15" s="173"/>
      <c r="G15" s="132"/>
      <c r="H15" s="132"/>
      <c r="I15" s="137"/>
      <c r="J15" s="151">
        <f>IF(E15="","",LEN(E15)-LEN(SUBSTITUTE(SUBSTITUTE(E15," ",),"　",)))</f>
      </c>
      <c r="K15" s="93" t="s">
        <v>76</v>
      </c>
      <c r="L15" s="142">
        <f>COUNTIF($AT$15:$AV$114,L$12&amp;$K15)</f>
        <v>0</v>
      </c>
      <c r="M15" s="143">
        <f>COUNTIF($AT$15:$AV$114,M$12&amp;$K15)</f>
        <v>0</v>
      </c>
      <c r="O15" s="95"/>
      <c r="P15" s="1">
        <f>IF($B$4="","",IF($B$4="中学",$B$4&amp;C15,IF($B$4="高校",$B$4&amp;C15,C15)))</f>
      </c>
      <c r="Q15" s="2">
        <f>COUNTA(G15,H15,I15)</f>
        <v>0</v>
      </c>
      <c r="R15" s="169" t="s">
        <v>32</v>
      </c>
      <c r="S15" s="169" t="s">
        <v>32</v>
      </c>
      <c r="T15" s="169" t="s">
        <v>32</v>
      </c>
      <c r="U15" s="169" t="s">
        <v>32</v>
      </c>
      <c r="V15" s="169" t="s">
        <v>32</v>
      </c>
      <c r="W15" s="169" t="s">
        <v>32</v>
      </c>
      <c r="X15" s="166"/>
      <c r="Y15" s="86">
        <v>4</v>
      </c>
      <c r="Z15" s="78"/>
      <c r="AA15" s="3" t="s">
        <v>100</v>
      </c>
      <c r="AB15" s="3">
        <v>1</v>
      </c>
      <c r="AC15" s="103">
        <f>IF(D15="","",C15&amp;D15)</f>
      </c>
      <c r="AD15" s="103">
        <f>IF(AC15="",1,AC15)</f>
        <v>1</v>
      </c>
      <c r="AE15" s="103">
        <f>IF(ISERROR(VLOOKUP(AD15,$AC$13:AC14,1,FALSE)),0,VLOOKUP(AD15,$AC$13:AC14,1,FALSE))</f>
        <v>0</v>
      </c>
      <c r="AF15" s="103">
        <f>IF(AE15&gt;1,1,0)</f>
        <v>0</v>
      </c>
      <c r="AG15" s="103">
        <f>D15&amp;E15</f>
      </c>
      <c r="AH15" s="103">
        <f>IF(AG15="",1,AG15)</f>
        <v>1</v>
      </c>
      <c r="AI15" s="103">
        <f>C15&amp;D15&amp;E15</f>
      </c>
      <c r="AJ15" s="103">
        <f>IF(AI15="",1,AI15)</f>
        <v>1</v>
      </c>
      <c r="AK15" s="112">
        <f>IF(ISERROR(VLOOKUP(AJ15,$AI$13:AI14,1,FALSE)),0,VLOOKUP(AJ15,$AI$13:AI14,1,FALSE))</f>
        <v>0</v>
      </c>
      <c r="AL15" s="112">
        <f>IF(AK15&gt;1,1,0)</f>
        <v>0</v>
      </c>
      <c r="AM15" s="112">
        <f>AF15-AL15</f>
        <v>0</v>
      </c>
      <c r="AN15" s="3">
        <f>IF(AD15=AE15,1,"")</f>
      </c>
      <c r="AO15" s="3">
        <f>C15</f>
        <v>0</v>
      </c>
      <c r="AP15" s="3">
        <f>AO15</f>
        <v>0</v>
      </c>
      <c r="AT15" s="104">
        <f>$C15&amp;G15</f>
      </c>
      <c r="AU15" s="104">
        <f>$C15&amp;H15</f>
      </c>
      <c r="AV15" s="104">
        <f>$C15&amp;I15</f>
      </c>
      <c r="AW15" s="96" t="s">
        <v>32</v>
      </c>
      <c r="AX15" s="97" t="s">
        <v>102</v>
      </c>
      <c r="AY15" s="97" t="s">
        <v>102</v>
      </c>
      <c r="AZ15" s="96" t="s">
        <v>32</v>
      </c>
      <c r="BA15" s="94">
        <f>IF(L15-AX15&gt;0,1,0)</f>
        <v>0</v>
      </c>
      <c r="BB15" s="94">
        <f>IF(M15-AY15&gt;0,1,0)</f>
        <v>0</v>
      </c>
      <c r="BD15" s="106">
        <f aca="true" t="shared" si="0" ref="BD15:BD46">IF(E15="","",1)</f>
      </c>
      <c r="BE15" s="107">
        <f>IF(F15="",1,1)</f>
        <v>1</v>
      </c>
      <c r="BF15" s="108">
        <f>IF(G15="","",1)</f>
      </c>
    </row>
    <row r="16" spans="1:58" ht="27" customHeight="1">
      <c r="A16" s="109"/>
      <c r="B16" s="215"/>
      <c r="C16" s="173"/>
      <c r="D16" s="173"/>
      <c r="E16" s="102"/>
      <c r="F16" s="173"/>
      <c r="G16" s="132"/>
      <c r="H16" s="132"/>
      <c r="I16" s="137"/>
      <c r="K16" s="93" t="s">
        <v>78</v>
      </c>
      <c r="L16" s="142">
        <f>COUNTIF($AT$15:$AV$114,L$12&amp;$K16)</f>
        <v>0</v>
      </c>
      <c r="M16" s="143">
        <f>COUNTIF($AT$15:$AV$114,M$12&amp;$K16)</f>
        <v>0</v>
      </c>
      <c r="O16" s="95"/>
      <c r="R16" s="169" t="s">
        <v>77</v>
      </c>
      <c r="S16" s="169" t="s">
        <v>77</v>
      </c>
      <c r="T16" s="169" t="s">
        <v>105</v>
      </c>
      <c r="U16" s="169" t="s">
        <v>77</v>
      </c>
      <c r="V16" s="169" t="s">
        <v>77</v>
      </c>
      <c r="W16" s="169" t="s">
        <v>77</v>
      </c>
      <c r="X16" s="166"/>
      <c r="Y16" s="86">
        <v>5</v>
      </c>
      <c r="Z16" s="78"/>
      <c r="AC16" s="110"/>
      <c r="AD16" s="110"/>
      <c r="AE16" s="110"/>
      <c r="AF16" s="110"/>
      <c r="AG16" s="110"/>
      <c r="AH16" s="110"/>
      <c r="AI16" s="110"/>
      <c r="AJ16" s="110"/>
      <c r="AK16" s="112"/>
      <c r="AL16" s="112"/>
      <c r="AM16" s="112"/>
      <c r="AT16" s="111"/>
      <c r="AU16" s="111"/>
      <c r="AV16" s="111"/>
      <c r="AW16" s="96" t="s">
        <v>77</v>
      </c>
      <c r="AX16" s="97" t="s">
        <v>102</v>
      </c>
      <c r="AY16" s="97" t="s">
        <v>102</v>
      </c>
      <c r="AZ16" s="96" t="s">
        <v>77</v>
      </c>
      <c r="BA16" s="94">
        <f>IF(L16-AX16&gt;0,1,0)</f>
        <v>0</v>
      </c>
      <c r="BB16" s="94">
        <f>IF(M16-AY16&gt;0,1,0)</f>
        <v>0</v>
      </c>
      <c r="BD16" s="106">
        <f t="shared" si="0"/>
      </c>
      <c r="BE16" s="112">
        <f>IF(AND(BF15=1,BD16=""),1,"")</f>
      </c>
      <c r="BF16" s="112">
        <f>IF(AND(BF15=1,BE15=""),1,"")</f>
      </c>
    </row>
    <row r="17" spans="2:58" ht="27" customHeight="1">
      <c r="B17" s="214">
        <f>IF(AM17&lt;1,AB17,"ﾅﾝﾊﾞｰｶｰﾄﾞが重複しています")</f>
        <v>2</v>
      </c>
      <c r="C17" s="173"/>
      <c r="D17" s="173"/>
      <c r="E17" s="102"/>
      <c r="F17" s="173"/>
      <c r="G17" s="132"/>
      <c r="H17" s="132"/>
      <c r="I17" s="137"/>
      <c r="J17" s="151">
        <f>IF(E17="","",LEN(E17)-LEN(SUBSTITUTE(SUBSTITUTE(E17," ",),"　",)))</f>
      </c>
      <c r="K17" s="93" t="s">
        <v>101</v>
      </c>
      <c r="L17" s="142">
        <f>COUNTIF($AT$15:$AV$114,L$12&amp;$K17)</f>
        <v>0</v>
      </c>
      <c r="M17" s="143">
        <f>COUNTIF($AT$15:$AV$114,M$12&amp;$K17)</f>
        <v>0</v>
      </c>
      <c r="O17" s="95"/>
      <c r="P17" s="1">
        <f>IF($B$4="","",IF($B$4="中学",$B$4&amp;C17,IF($B$4="高校",$B$4&amp;C17,C17)))</f>
      </c>
      <c r="Q17" s="2">
        <f>COUNTA(G17,H17,I17)</f>
        <v>0</v>
      </c>
      <c r="R17" s="169" t="s">
        <v>132</v>
      </c>
      <c r="S17" s="169" t="s">
        <v>132</v>
      </c>
      <c r="T17" s="169" t="s">
        <v>132</v>
      </c>
      <c r="U17" s="169" t="s">
        <v>132</v>
      </c>
      <c r="V17" s="169" t="s">
        <v>132</v>
      </c>
      <c r="W17" s="169" t="s">
        <v>132</v>
      </c>
      <c r="X17" s="166"/>
      <c r="Y17" s="86">
        <v>6</v>
      </c>
      <c r="Z17" s="78"/>
      <c r="AA17" s="3" t="s">
        <v>25</v>
      </c>
      <c r="AB17" s="3">
        <v>2</v>
      </c>
      <c r="AC17" s="103">
        <f>IF(D17="","",C17&amp;D17)</f>
      </c>
      <c r="AD17" s="103">
        <f>IF(AC17="",1,AC17)</f>
        <v>1</v>
      </c>
      <c r="AE17" s="103">
        <f>IF(ISERROR(VLOOKUP(AD17,$AC$13:AC16,1,FALSE)),0,VLOOKUP(AD17,$AC$13:AC16,1,FALSE))</f>
        <v>0</v>
      </c>
      <c r="AF17" s="103">
        <f>IF(AE17&gt;1,1,0)</f>
        <v>0</v>
      </c>
      <c r="AG17" s="103">
        <f>D17&amp;E17</f>
      </c>
      <c r="AH17" s="103">
        <f>IF(AG17="",1,AG17)</f>
        <v>1</v>
      </c>
      <c r="AI17" s="103">
        <f>C17&amp;D17&amp;E17</f>
      </c>
      <c r="AJ17" s="103">
        <f>IF(AI17="",1,AI17)</f>
        <v>1</v>
      </c>
      <c r="AK17" s="112">
        <f>IF(ISERROR(VLOOKUP(AJ17,$AI$13:AI16,1,FALSE)),0,VLOOKUP(AJ17,$AI$13:AI16,1,FALSE))</f>
        <v>0</v>
      </c>
      <c r="AL17" s="112">
        <f>IF(AK17&gt;1,1,0)</f>
        <v>0</v>
      </c>
      <c r="AM17" s="112">
        <f>AF17-AL17</f>
        <v>0</v>
      </c>
      <c r="AN17" s="3">
        <f>IF(AD17=AE17,1,"")</f>
      </c>
      <c r="AO17" s="3">
        <f>C17</f>
        <v>0</v>
      </c>
      <c r="AP17" s="3">
        <f>AO17</f>
        <v>0</v>
      </c>
      <c r="AQ17" s="3">
        <f>AP17</f>
        <v>0</v>
      </c>
      <c r="AT17" s="104">
        <f>C17&amp;G17</f>
      </c>
      <c r="AU17" s="104">
        <f>$C17&amp;H17</f>
      </c>
      <c r="AV17" s="104">
        <f>$C17&amp;I17</f>
      </c>
      <c r="AW17" s="96" t="s">
        <v>119</v>
      </c>
      <c r="AX17" s="97" t="s">
        <v>102</v>
      </c>
      <c r="AY17" s="97" t="s">
        <v>102</v>
      </c>
      <c r="AZ17" s="96" t="s">
        <v>119</v>
      </c>
      <c r="BA17" s="94">
        <f>IF(L17-AX17&gt;0,1,0)</f>
        <v>0</v>
      </c>
      <c r="BB17" s="94">
        <f>IF(M17-AY17&gt;0,1,0)</f>
        <v>0</v>
      </c>
      <c r="BD17" s="106">
        <f t="shared" si="0"/>
      </c>
      <c r="BE17" s="107">
        <f>IF(F17="",1,1)</f>
        <v>1</v>
      </c>
      <c r="BF17" s="108">
        <f>IF(G17="","",1)</f>
      </c>
    </row>
    <row r="18" spans="2:58" ht="27" customHeight="1">
      <c r="B18" s="215"/>
      <c r="C18" s="173"/>
      <c r="D18" s="173"/>
      <c r="E18" s="102"/>
      <c r="F18" s="173"/>
      <c r="G18" s="132"/>
      <c r="H18" s="132"/>
      <c r="I18" s="137"/>
      <c r="K18" s="93" t="s">
        <v>116</v>
      </c>
      <c r="L18" s="142">
        <f>COUNTIF($AT$15:$AV$114,L$12&amp;$K18)</f>
        <v>0</v>
      </c>
      <c r="M18" s="143">
        <f>COUNTIF($AT$15:$AV$114,M$12&amp;$K18)</f>
        <v>0</v>
      </c>
      <c r="O18" s="95"/>
      <c r="R18" s="169" t="s">
        <v>124</v>
      </c>
      <c r="S18" s="169" t="s">
        <v>124</v>
      </c>
      <c r="T18" s="169" t="s">
        <v>124</v>
      </c>
      <c r="U18" s="169" t="s">
        <v>124</v>
      </c>
      <c r="V18" s="169" t="s">
        <v>124</v>
      </c>
      <c r="W18" s="169" t="s">
        <v>124</v>
      </c>
      <c r="X18" s="166"/>
      <c r="Y18" s="86" t="s">
        <v>71</v>
      </c>
      <c r="Z18" s="78"/>
      <c r="AA18" s="3" t="s">
        <v>26</v>
      </c>
      <c r="AC18" s="110"/>
      <c r="AD18" s="110"/>
      <c r="AE18" s="110"/>
      <c r="AF18" s="110"/>
      <c r="AG18" s="110"/>
      <c r="AH18" s="110"/>
      <c r="AI18" s="110"/>
      <c r="AJ18" s="110"/>
      <c r="AK18" s="112"/>
      <c r="AL18" s="112"/>
      <c r="AM18" s="112"/>
      <c r="AT18" s="111"/>
      <c r="AU18" s="111"/>
      <c r="AV18" s="111"/>
      <c r="AW18" s="96" t="s">
        <v>115</v>
      </c>
      <c r="AX18" s="97" t="s">
        <v>102</v>
      </c>
      <c r="AY18" s="97" t="s">
        <v>102</v>
      </c>
      <c r="AZ18" s="96" t="s">
        <v>115</v>
      </c>
      <c r="BA18" s="94">
        <f>IF(L18-AX18&gt;0,1,0)</f>
        <v>0</v>
      </c>
      <c r="BB18" s="94">
        <f>IF(M18-AY18&gt;0,1,0)</f>
        <v>0</v>
      </c>
      <c r="BD18" s="106">
        <f t="shared" si="0"/>
      </c>
      <c r="BE18" s="112">
        <f>IF(AND(BF17=1,BD18=""),1,"")</f>
      </c>
      <c r="BF18" s="112">
        <f>IF(AND(BF17=1,BE17=""),1,"")</f>
      </c>
    </row>
    <row r="19" spans="2:58" ht="27" customHeight="1">
      <c r="B19" s="214">
        <f>IF(AM19&lt;1,AB19,"ﾅﾝﾊﾞｰｶｰﾄﾞが重複しています")</f>
        <v>3</v>
      </c>
      <c r="C19" s="173"/>
      <c r="D19" s="173"/>
      <c r="E19" s="102"/>
      <c r="F19" s="173"/>
      <c r="G19" s="132"/>
      <c r="H19" s="132"/>
      <c r="I19" s="137"/>
      <c r="J19" s="151">
        <f>IF(E19="","",LEN(E19)-LEN(SUBSTITUTE(SUBSTITUTE(E19," ",),"　",)))</f>
      </c>
      <c r="K19" s="93" t="s">
        <v>184</v>
      </c>
      <c r="L19" s="142">
        <f>COUNTIF($AT$15:$AV$114,L$12&amp;$K19)</f>
        <v>0</v>
      </c>
      <c r="M19" s="144" t="s">
        <v>24</v>
      </c>
      <c r="N19" s="12"/>
      <c r="O19" s="95"/>
      <c r="P19" s="1">
        <f>IF($B$4="","",IF($B$4="中学",$B$4&amp;C19,IF($B$4="高校",$B$4&amp;C19,C19)))</f>
      </c>
      <c r="Q19" s="2">
        <f>COUNTA(G19,H19,I19)</f>
        <v>0</v>
      </c>
      <c r="R19" s="169" t="s">
        <v>183</v>
      </c>
      <c r="S19" s="169" t="s">
        <v>183</v>
      </c>
      <c r="T19" s="169" t="s">
        <v>82</v>
      </c>
      <c r="U19" s="169" t="s">
        <v>185</v>
      </c>
      <c r="V19" s="169" t="s">
        <v>185</v>
      </c>
      <c r="W19" s="169" t="s">
        <v>88</v>
      </c>
      <c r="X19" s="166"/>
      <c r="Y19" s="86" t="s">
        <v>37</v>
      </c>
      <c r="Z19" s="78"/>
      <c r="AB19" s="3">
        <v>3</v>
      </c>
      <c r="AC19" s="103">
        <f>IF(D19="","",C19&amp;D19)</f>
      </c>
      <c r="AD19" s="103">
        <f>IF(AC19="",1,AC19)</f>
        <v>1</v>
      </c>
      <c r="AE19" s="103">
        <f>IF(ISERROR(VLOOKUP(AD19,$AC$13:AC18,1,FALSE)),0,VLOOKUP(AD19,$AC$13:AC18,1,FALSE))</f>
        <v>0</v>
      </c>
      <c r="AF19" s="103">
        <f>IF(AE19&gt;1,1,0)</f>
        <v>0</v>
      </c>
      <c r="AG19" s="103">
        <f>D19&amp;E19</f>
      </c>
      <c r="AH19" s="103">
        <f>IF(AG19="",1,AG19)</f>
        <v>1</v>
      </c>
      <c r="AI19" s="103">
        <f>C19&amp;D19&amp;E19</f>
      </c>
      <c r="AJ19" s="103">
        <f>IF(AI19="",1,AI19)</f>
        <v>1</v>
      </c>
      <c r="AK19" s="112">
        <f>IF(ISERROR(VLOOKUP(AJ19,$AI$13:AI18,1,FALSE)),0,VLOOKUP(AJ19,$AI$13:AI18,1,FALSE))</f>
        <v>0</v>
      </c>
      <c r="AL19" s="112">
        <f>IF(AK19&gt;1,1,0)</f>
        <v>0</v>
      </c>
      <c r="AM19" s="112">
        <f>AF19-AL19</f>
        <v>0</v>
      </c>
      <c r="AN19" s="3">
        <f>IF(AD19=AE19,1,"")</f>
      </c>
      <c r="AO19" s="3">
        <f>C19</f>
        <v>0</v>
      </c>
      <c r="AP19" s="3">
        <f>AO19</f>
        <v>0</v>
      </c>
      <c r="AQ19" s="3">
        <f>AP19</f>
        <v>0</v>
      </c>
      <c r="AT19" s="104">
        <f>C19&amp;G19</f>
      </c>
      <c r="AU19" s="104">
        <f>$C19&amp;H19</f>
      </c>
      <c r="AV19" s="104">
        <f>$C19&amp;I19</f>
      </c>
      <c r="AW19" s="96" t="s">
        <v>183</v>
      </c>
      <c r="AX19" s="97" t="s">
        <v>102</v>
      </c>
      <c r="AY19" s="105" t="s">
        <v>24</v>
      </c>
      <c r="AZ19" s="96" t="s">
        <v>115</v>
      </c>
      <c r="BA19" s="94">
        <f>IF(L19-AX19&gt;0,1,0)</f>
        <v>0</v>
      </c>
      <c r="BB19" s="105" t="s">
        <v>24</v>
      </c>
      <c r="BD19" s="106">
        <f t="shared" si="0"/>
      </c>
      <c r="BE19" s="107">
        <f>IF(F19="",1,1)</f>
        <v>1</v>
      </c>
      <c r="BF19" s="108">
        <f>IF(G19="","",1)</f>
      </c>
    </row>
    <row r="20" spans="2:58" ht="27" customHeight="1">
      <c r="B20" s="215"/>
      <c r="C20" s="173"/>
      <c r="D20" s="173"/>
      <c r="E20" s="102"/>
      <c r="F20" s="173"/>
      <c r="G20" s="132"/>
      <c r="H20" s="132"/>
      <c r="I20" s="137"/>
      <c r="K20" s="93" t="s">
        <v>83</v>
      </c>
      <c r="L20" s="142">
        <f>COUNTIF($AT$15:$AV$114,L$12&amp;$K20)</f>
        <v>0</v>
      </c>
      <c r="M20" s="144" t="s">
        <v>24</v>
      </c>
      <c r="N20" s="12"/>
      <c r="O20" s="95"/>
      <c r="R20" s="169" t="s">
        <v>186</v>
      </c>
      <c r="S20" s="169" t="s">
        <v>187</v>
      </c>
      <c r="T20" s="169" t="s">
        <v>212</v>
      </c>
      <c r="U20" s="169" t="s">
        <v>9</v>
      </c>
      <c r="V20" s="169" t="s">
        <v>9</v>
      </c>
      <c r="W20" s="169" t="s">
        <v>9</v>
      </c>
      <c r="X20" s="166"/>
      <c r="Y20" s="86"/>
      <c r="Z20" s="78"/>
      <c r="AC20" s="110"/>
      <c r="AD20" s="110"/>
      <c r="AE20" s="110"/>
      <c r="AF20" s="110"/>
      <c r="AG20" s="110"/>
      <c r="AH20" s="110"/>
      <c r="AI20" s="110"/>
      <c r="AJ20" s="110"/>
      <c r="AK20" s="112"/>
      <c r="AL20" s="112"/>
      <c r="AM20" s="112"/>
      <c r="AT20" s="111"/>
      <c r="AU20" s="111"/>
      <c r="AV20" s="111"/>
      <c r="AW20" s="96" t="s">
        <v>82</v>
      </c>
      <c r="AX20" s="97" t="s">
        <v>102</v>
      </c>
      <c r="AY20" s="105" t="s">
        <v>24</v>
      </c>
      <c r="AZ20" s="96" t="s">
        <v>82</v>
      </c>
      <c r="BA20" s="94">
        <f>IF(L20-AX20&gt;0,1,0)</f>
        <v>0</v>
      </c>
      <c r="BB20" s="105" t="s">
        <v>24</v>
      </c>
      <c r="BD20" s="106">
        <f t="shared" si="0"/>
      </c>
      <c r="BE20" s="112">
        <f>IF(AND(BF19=1,BD20=""),1,"")</f>
      </c>
      <c r="BF20" s="112">
        <f>IF(AND(BF19=1,BE19=""),1,"")</f>
      </c>
    </row>
    <row r="21" spans="2:58" ht="27" customHeight="1">
      <c r="B21" s="214">
        <f aca="true" t="shared" si="1" ref="B21:B83">IF(AM21&lt;1,AB21,"ﾅﾝﾊﾞｰｶｰﾄﾞが重複しています")</f>
        <v>4</v>
      </c>
      <c r="C21" s="173"/>
      <c r="D21" s="173"/>
      <c r="E21" s="102"/>
      <c r="F21" s="173"/>
      <c r="G21" s="132"/>
      <c r="H21" s="132"/>
      <c r="I21" s="137"/>
      <c r="J21" s="151">
        <f>IF(E21="","",LEN(E21)-LEN(SUBSTITUTE(SUBSTITUTE(E21," ",),"　",)))</f>
      </c>
      <c r="K21" s="93" t="s">
        <v>84</v>
      </c>
      <c r="L21" s="145" t="s">
        <v>24</v>
      </c>
      <c r="M21" s="143">
        <f>COUNTIF($AT$15:$AV$114,M$12&amp;$K21)</f>
        <v>0</v>
      </c>
      <c r="O21" s="95"/>
      <c r="P21" s="1">
        <f>IF($B$4="","",IF($B$4="中学",$B$4&amp;C21,IF($B$4="高校",$B$4&amp;C21,C21)))</f>
      </c>
      <c r="Q21" s="2">
        <f>COUNTA(G21,H21,I21)</f>
        <v>0</v>
      </c>
      <c r="R21" s="169" t="s">
        <v>9</v>
      </c>
      <c r="S21" s="169" t="s">
        <v>9</v>
      </c>
      <c r="T21" s="169" t="s">
        <v>213</v>
      </c>
      <c r="U21" s="169" t="s">
        <v>190</v>
      </c>
      <c r="V21" s="169" t="s">
        <v>190</v>
      </c>
      <c r="W21" s="169" t="s">
        <v>190</v>
      </c>
      <c r="X21" s="166"/>
      <c r="Y21" s="78"/>
      <c r="Z21" s="78"/>
      <c r="AB21" s="3">
        <v>4</v>
      </c>
      <c r="AC21" s="103">
        <f>IF(D21="","",C21&amp;D21)</f>
      </c>
      <c r="AD21" s="103">
        <f>IF(AC21="",1,AC21)</f>
        <v>1</v>
      </c>
      <c r="AE21" s="103">
        <f>IF(ISERROR(VLOOKUP(AD21,$AC$13:AC20,1,FALSE)),0,VLOOKUP(AD21,$AC$13:AC20,1,FALSE))</f>
        <v>0</v>
      </c>
      <c r="AF21" s="103">
        <f>IF(AE21&gt;1,1,0)</f>
        <v>0</v>
      </c>
      <c r="AG21" s="103">
        <f>D21&amp;E21</f>
      </c>
      <c r="AH21" s="103">
        <f>IF(AG21="",1,AG21)</f>
        <v>1</v>
      </c>
      <c r="AI21" s="103">
        <f>C21&amp;D21&amp;E21</f>
      </c>
      <c r="AJ21" s="103">
        <f>IF(AI21="",1,AI21)</f>
        <v>1</v>
      </c>
      <c r="AK21" s="112">
        <f>IF(ISERROR(VLOOKUP(AJ21,$AI$13:AI20,1,FALSE)),0,VLOOKUP(AJ21,$AI$13:AI20,1,FALSE))</f>
        <v>0</v>
      </c>
      <c r="AL21" s="112">
        <f>IF(AK21&gt;1,1,0)</f>
        <v>0</v>
      </c>
      <c r="AM21" s="112">
        <f>AF21-AL21</f>
        <v>0</v>
      </c>
      <c r="AN21" s="3">
        <f>IF(AD21=AE21,1,"")</f>
      </c>
      <c r="AO21" s="3">
        <f>C21</f>
        <v>0</v>
      </c>
      <c r="AP21" s="3">
        <f>AO21</f>
        <v>0</v>
      </c>
      <c r="AQ21" s="3">
        <f>AP21</f>
        <v>0</v>
      </c>
      <c r="AT21" s="104">
        <f>C21&amp;G21</f>
      </c>
      <c r="AU21" s="104">
        <f>$C21&amp;H21</f>
      </c>
      <c r="AV21" s="104">
        <f>$C21&amp;I21</f>
      </c>
      <c r="AW21" s="96" t="s">
        <v>120</v>
      </c>
      <c r="AX21" s="105" t="s">
        <v>24</v>
      </c>
      <c r="AY21" s="97" t="s">
        <v>102</v>
      </c>
      <c r="AZ21" s="96" t="s">
        <v>120</v>
      </c>
      <c r="BA21" s="105" t="s">
        <v>24</v>
      </c>
      <c r="BB21" s="94">
        <f>IF(M21-AY21&gt;0,1,0)</f>
        <v>0</v>
      </c>
      <c r="BD21" s="106">
        <f t="shared" si="0"/>
      </c>
      <c r="BE21" s="107">
        <f>IF(F21="",1,1)</f>
        <v>1</v>
      </c>
      <c r="BF21" s="108">
        <f>IF(G21="","",1)</f>
      </c>
    </row>
    <row r="22" spans="2:58" ht="27" customHeight="1">
      <c r="B22" s="215"/>
      <c r="C22" s="173"/>
      <c r="D22" s="173"/>
      <c r="E22" s="102"/>
      <c r="F22" s="173"/>
      <c r="G22" s="132"/>
      <c r="H22" s="132"/>
      <c r="I22" s="137"/>
      <c r="K22" s="93" t="s">
        <v>188</v>
      </c>
      <c r="L22" s="142">
        <f>COUNTIF($AT$15:$AV$114,L$12&amp;$K22)</f>
        <v>0</v>
      </c>
      <c r="M22" s="144" t="s">
        <v>24</v>
      </c>
      <c r="O22" s="95"/>
      <c r="R22" s="169" t="s">
        <v>190</v>
      </c>
      <c r="S22" s="169" t="s">
        <v>190</v>
      </c>
      <c r="T22" s="169" t="s">
        <v>79</v>
      </c>
      <c r="U22" s="169" t="s">
        <v>79</v>
      </c>
      <c r="V22" s="169" t="s">
        <v>79</v>
      </c>
      <c r="W22" s="169" t="s">
        <v>79</v>
      </c>
      <c r="X22" s="166"/>
      <c r="Y22" s="113"/>
      <c r="Z22" s="78"/>
      <c r="AC22" s="110"/>
      <c r="AD22" s="110"/>
      <c r="AE22" s="110"/>
      <c r="AF22" s="110"/>
      <c r="AG22" s="110"/>
      <c r="AH22" s="110"/>
      <c r="AI22" s="110"/>
      <c r="AJ22" s="110"/>
      <c r="AK22" s="112"/>
      <c r="AL22" s="112"/>
      <c r="AM22" s="112"/>
      <c r="AT22" s="111"/>
      <c r="AU22" s="111"/>
      <c r="AV22" s="111"/>
      <c r="AW22" s="96" t="s">
        <v>187</v>
      </c>
      <c r="AX22" s="97" t="s">
        <v>102</v>
      </c>
      <c r="AY22" s="105" t="s">
        <v>24</v>
      </c>
      <c r="AZ22" s="96" t="s">
        <v>186</v>
      </c>
      <c r="BA22" s="94">
        <f>IF(L22-AX22&gt;0,1,0)</f>
        <v>0</v>
      </c>
      <c r="BB22" s="105" t="s">
        <v>24</v>
      </c>
      <c r="BD22" s="106">
        <f t="shared" si="0"/>
      </c>
      <c r="BE22" s="112">
        <f>IF(AND(BF21=1,BD22=""),1,"")</f>
      </c>
      <c r="BF22" s="112">
        <f>IF(AND(BF21=1,BE21=""),1,"")</f>
      </c>
    </row>
    <row r="23" spans="2:58" ht="27" customHeight="1">
      <c r="B23" s="214">
        <f t="shared" si="1"/>
        <v>5</v>
      </c>
      <c r="C23" s="173"/>
      <c r="D23" s="173"/>
      <c r="E23" s="102"/>
      <c r="F23" s="173"/>
      <c r="G23" s="132"/>
      <c r="H23" s="132"/>
      <c r="I23" s="137"/>
      <c r="J23" s="151">
        <f>IF(E23="","",LEN(E23)-LEN(SUBSTITUTE(SUBSTITUTE(E23," ",),"　",)))</f>
      </c>
      <c r="K23" s="93" t="s">
        <v>189</v>
      </c>
      <c r="L23" s="145" t="s">
        <v>24</v>
      </c>
      <c r="M23" s="143">
        <f>COUNTIF($AT$15:$AV$114,M$12&amp;$K23)</f>
        <v>0</v>
      </c>
      <c r="P23" s="1">
        <f>IF($B$4="","",IF($B$4="中学",$B$4&amp;C23,IF($B$4="高校",$B$4&amp;C23,C23)))</f>
      </c>
      <c r="Q23" s="2">
        <f>COUNTA(G23,H23,I23)</f>
        <v>0</v>
      </c>
      <c r="R23" s="169" t="s">
        <v>79</v>
      </c>
      <c r="S23" s="169" t="s">
        <v>79</v>
      </c>
      <c r="T23" s="169" t="s">
        <v>127</v>
      </c>
      <c r="U23" s="169" t="s">
        <v>138</v>
      </c>
      <c r="V23" s="169" t="s">
        <v>138</v>
      </c>
      <c r="W23" s="169" t="s">
        <v>38</v>
      </c>
      <c r="X23" s="166"/>
      <c r="Y23" s="78"/>
      <c r="Z23" s="78"/>
      <c r="AB23" s="3">
        <v>5</v>
      </c>
      <c r="AC23" s="103">
        <f>IF(D23="","",C23&amp;D23)</f>
      </c>
      <c r="AD23" s="103">
        <f>IF(AC23="",1,AC23)</f>
        <v>1</v>
      </c>
      <c r="AE23" s="103">
        <f>IF(ISERROR(VLOOKUP(AD23,$AC$13:AC22,1,FALSE)),0,VLOOKUP(AD23,$AC$13:AC22,1,FALSE))</f>
        <v>0</v>
      </c>
      <c r="AF23" s="103">
        <f>IF(AE23&gt;1,1,0)</f>
        <v>0</v>
      </c>
      <c r="AG23" s="103">
        <f>D23&amp;E23</f>
      </c>
      <c r="AH23" s="103">
        <f>IF(AG23="",1,AG23)</f>
        <v>1</v>
      </c>
      <c r="AI23" s="103">
        <f>C23&amp;D23&amp;E23</f>
      </c>
      <c r="AJ23" s="103">
        <f>IF(AI23="",1,AI23)</f>
        <v>1</v>
      </c>
      <c r="AK23" s="112">
        <f>IF(ISERROR(VLOOKUP(AJ23,$AI$13:AI22,1,FALSE)),0,VLOOKUP(AJ23,$AI$13:AI22,1,FALSE))</f>
        <v>0</v>
      </c>
      <c r="AL23" s="112">
        <f>IF(AK23&gt;1,1,0)</f>
        <v>0</v>
      </c>
      <c r="AM23" s="112">
        <f>AF23-AL23</f>
        <v>0</v>
      </c>
      <c r="AN23" s="3">
        <f>IF(AD23=AE23,1,"")</f>
      </c>
      <c r="AO23" s="3">
        <f>C23</f>
        <v>0</v>
      </c>
      <c r="AP23" s="3">
        <f>AO23</f>
        <v>0</v>
      </c>
      <c r="AQ23" s="3">
        <f>AP23</f>
        <v>0</v>
      </c>
      <c r="AT23" s="104">
        <f>C23&amp;G23</f>
      </c>
      <c r="AU23" s="104">
        <f>$C23&amp;H23</f>
      </c>
      <c r="AV23" s="104">
        <f>$C23&amp;I23</f>
      </c>
      <c r="AW23" s="96" t="s">
        <v>185</v>
      </c>
      <c r="AX23" s="105" t="s">
        <v>24</v>
      </c>
      <c r="AY23" s="97" t="s">
        <v>102</v>
      </c>
      <c r="AZ23" s="96" t="s">
        <v>185</v>
      </c>
      <c r="BA23" s="105" t="s">
        <v>24</v>
      </c>
      <c r="BB23" s="94">
        <f>IF(M23-AY23&gt;0,1,0)</f>
        <v>0</v>
      </c>
      <c r="BD23" s="106">
        <f t="shared" si="0"/>
      </c>
      <c r="BE23" s="107">
        <f>IF(F23="",1,1)</f>
        <v>1</v>
      </c>
      <c r="BF23" s="108">
        <f>IF(G23="","",1)</f>
      </c>
    </row>
    <row r="24" spans="2:58" ht="27" customHeight="1">
      <c r="B24" s="215"/>
      <c r="C24" s="173"/>
      <c r="D24" s="173"/>
      <c r="E24" s="102"/>
      <c r="F24" s="173"/>
      <c r="G24" s="132"/>
      <c r="H24" s="132"/>
      <c r="I24" s="137"/>
      <c r="K24" s="93" t="s">
        <v>9</v>
      </c>
      <c r="L24" s="142">
        <f aca="true" t="shared" si="2" ref="L24:L30">COUNTIF($AT$15:$AV$114,L$12&amp;$K24)</f>
        <v>0</v>
      </c>
      <c r="M24" s="143">
        <f>COUNTIF($AT$15:$AV$114,M$12&amp;$K24)</f>
        <v>0</v>
      </c>
      <c r="O24" s="95"/>
      <c r="R24" s="169" t="s">
        <v>138</v>
      </c>
      <c r="S24" s="169" t="s">
        <v>138</v>
      </c>
      <c r="T24" s="169" t="s">
        <v>200</v>
      </c>
      <c r="U24" s="169" t="s">
        <v>85</v>
      </c>
      <c r="V24" s="169" t="s">
        <v>85</v>
      </c>
      <c r="W24" s="169" t="s">
        <v>201</v>
      </c>
      <c r="X24" s="166"/>
      <c r="Y24" s="78"/>
      <c r="Z24" s="78"/>
      <c r="AC24" s="110"/>
      <c r="AD24" s="110"/>
      <c r="AE24" s="110"/>
      <c r="AF24" s="110"/>
      <c r="AG24" s="110"/>
      <c r="AH24" s="110"/>
      <c r="AI24" s="110"/>
      <c r="AJ24" s="110"/>
      <c r="AK24" s="112"/>
      <c r="AL24" s="112"/>
      <c r="AM24" s="112"/>
      <c r="AT24" s="111"/>
      <c r="AU24" s="111"/>
      <c r="AV24" s="111"/>
      <c r="AW24" s="96" t="s">
        <v>9</v>
      </c>
      <c r="AX24" s="97" t="s">
        <v>102</v>
      </c>
      <c r="AY24" s="97" t="s">
        <v>102</v>
      </c>
      <c r="AZ24" s="96" t="s">
        <v>9</v>
      </c>
      <c r="BA24" s="94">
        <f aca="true" t="shared" si="3" ref="BA24:BA30">IF(L24-AX24&gt;0,1,0)</f>
        <v>0</v>
      </c>
      <c r="BB24" s="94">
        <f>IF(M24-AY24&gt;0,1,0)</f>
        <v>0</v>
      </c>
      <c r="BD24" s="106">
        <f t="shared" si="0"/>
      </c>
      <c r="BE24" s="112">
        <f>IF(AND(BF23=1,BD24=""),1,"")</f>
      </c>
      <c r="BF24" s="112">
        <f>IF(AND(BF23=1,BE23=""),1,"")</f>
      </c>
    </row>
    <row r="25" spans="2:58" ht="27" customHeight="1">
      <c r="B25" s="214">
        <f t="shared" si="1"/>
        <v>6</v>
      </c>
      <c r="C25" s="173"/>
      <c r="D25" s="173"/>
      <c r="E25" s="102"/>
      <c r="F25" s="173"/>
      <c r="G25" s="132"/>
      <c r="H25" s="132"/>
      <c r="I25" s="137"/>
      <c r="J25" s="151">
        <f>IF(E25="","",LEN(E25)-LEN(SUBSTITUTE(SUBSTITUTE(E25," ",),"　",)))</f>
      </c>
      <c r="K25" s="93" t="s">
        <v>190</v>
      </c>
      <c r="L25" s="142">
        <f t="shared" si="2"/>
        <v>0</v>
      </c>
      <c r="M25" s="143">
        <f>COUNTIF($AT$15:$AV$114,M$12&amp;$K25)</f>
        <v>0</v>
      </c>
      <c r="N25" s="12"/>
      <c r="O25" s="95"/>
      <c r="P25" s="1">
        <f>IF($B$4="","",IF($B$4="中学",$B$4&amp;C25,IF($B$4="高校",$B$4&amp;C25,C25)))</f>
      </c>
      <c r="Q25" s="2">
        <f>COUNTA(G25,H25,I25)</f>
        <v>0</v>
      </c>
      <c r="R25" s="169" t="s">
        <v>89</v>
      </c>
      <c r="S25" s="169" t="s">
        <v>89</v>
      </c>
      <c r="T25" s="169" t="s">
        <v>177</v>
      </c>
      <c r="U25" s="169" t="s">
        <v>202</v>
      </c>
      <c r="V25" s="169" t="s">
        <v>201</v>
      </c>
      <c r="W25" s="169" t="s">
        <v>177</v>
      </c>
      <c r="X25" s="62"/>
      <c r="AB25" s="3">
        <v>6</v>
      </c>
      <c r="AC25" s="103">
        <f>IF(D25="","",C25&amp;D25)</f>
      </c>
      <c r="AD25" s="103">
        <f>IF(AC25="",1,AC25)</f>
        <v>1</v>
      </c>
      <c r="AE25" s="103">
        <f>IF(ISERROR(VLOOKUP(AD25,$AC$13:AC24,1,FALSE)),0,VLOOKUP(AD25,$AC$13:AC24,1,FALSE))</f>
        <v>0</v>
      </c>
      <c r="AF25" s="103">
        <f>IF(AE25&gt;1,1,0)</f>
        <v>0</v>
      </c>
      <c r="AG25" s="103">
        <f>D25&amp;E25</f>
      </c>
      <c r="AH25" s="103">
        <f>IF(AG25="",1,AG25)</f>
        <v>1</v>
      </c>
      <c r="AI25" s="103">
        <f>C25&amp;D25&amp;E25</f>
      </c>
      <c r="AJ25" s="103">
        <f>IF(AI25="",1,AI25)</f>
        <v>1</v>
      </c>
      <c r="AK25" s="112">
        <f>IF(ISERROR(VLOOKUP(AJ25,$AI$13:AI24,1,FALSE)),0,VLOOKUP(AJ25,$AI$13:AI24,1,FALSE))</f>
        <v>0</v>
      </c>
      <c r="AL25" s="112">
        <f>IF(AK25&gt;1,1,0)</f>
        <v>0</v>
      </c>
      <c r="AM25" s="112">
        <f>AF25-AL25</f>
        <v>0</v>
      </c>
      <c r="AN25" s="3">
        <f>IF(AD25=AE25,1,"")</f>
      </c>
      <c r="AO25" s="3">
        <f>C25</f>
        <v>0</v>
      </c>
      <c r="AP25" s="3">
        <f>AO25</f>
        <v>0</v>
      </c>
      <c r="AQ25" s="3">
        <f>AP25</f>
        <v>0</v>
      </c>
      <c r="AT25" s="104">
        <f>C25&amp;G25</f>
      </c>
      <c r="AU25" s="104">
        <f>$C25&amp;H25</f>
      </c>
      <c r="AV25" s="104">
        <f>$C25&amp;I25</f>
      </c>
      <c r="AW25" s="96" t="s">
        <v>190</v>
      </c>
      <c r="AX25" s="97" t="s">
        <v>102</v>
      </c>
      <c r="AY25" s="97" t="s">
        <v>102</v>
      </c>
      <c r="AZ25" s="96" t="s">
        <v>190</v>
      </c>
      <c r="BA25" s="94">
        <f t="shared" si="3"/>
        <v>0</v>
      </c>
      <c r="BB25" s="94">
        <f>IF(M25-AY25&gt;0,1,0)</f>
        <v>0</v>
      </c>
      <c r="BD25" s="106">
        <f t="shared" si="0"/>
      </c>
      <c r="BE25" s="107">
        <f>IF(F25="",1,1)</f>
        <v>1</v>
      </c>
      <c r="BF25" s="108">
        <f>IF(G25="","",1)</f>
      </c>
    </row>
    <row r="26" spans="2:58" ht="27" customHeight="1">
      <c r="B26" s="215"/>
      <c r="C26" s="173"/>
      <c r="D26" s="173"/>
      <c r="E26" s="102"/>
      <c r="F26" s="173"/>
      <c r="G26" s="132"/>
      <c r="H26" s="132"/>
      <c r="I26" s="137"/>
      <c r="K26" s="93" t="s">
        <v>79</v>
      </c>
      <c r="L26" s="142">
        <f t="shared" si="2"/>
        <v>0</v>
      </c>
      <c r="M26" s="143">
        <f>COUNTIF($AT$15:$AV$114,M$12&amp;$K26)</f>
        <v>0</v>
      </c>
      <c r="N26" s="12"/>
      <c r="O26" s="95"/>
      <c r="R26" s="169" t="s">
        <v>196</v>
      </c>
      <c r="S26" s="169" t="s">
        <v>133</v>
      </c>
      <c r="U26" s="169" t="s">
        <v>210</v>
      </c>
      <c r="V26" s="169" t="s">
        <v>211</v>
      </c>
      <c r="X26" s="62"/>
      <c r="AC26" s="110"/>
      <c r="AD26" s="110"/>
      <c r="AE26" s="110"/>
      <c r="AF26" s="110"/>
      <c r="AG26" s="110"/>
      <c r="AH26" s="110"/>
      <c r="AI26" s="110"/>
      <c r="AJ26" s="110"/>
      <c r="AK26" s="112"/>
      <c r="AL26" s="112"/>
      <c r="AM26" s="112"/>
      <c r="AT26" s="111"/>
      <c r="AU26" s="111"/>
      <c r="AV26" s="111"/>
      <c r="AW26" s="96" t="s">
        <v>79</v>
      </c>
      <c r="AX26" s="97" t="s">
        <v>102</v>
      </c>
      <c r="AY26" s="97" t="s">
        <v>102</v>
      </c>
      <c r="AZ26" s="96" t="s">
        <v>79</v>
      </c>
      <c r="BA26" s="94">
        <f t="shared" si="3"/>
        <v>0</v>
      </c>
      <c r="BB26" s="94">
        <f>IF(M26-AY26&gt;0,1,0)</f>
        <v>0</v>
      </c>
      <c r="BD26" s="106">
        <f t="shared" si="0"/>
      </c>
      <c r="BE26" s="112">
        <f>IF(AND(BF25=1,BD26=""),1,"")</f>
      </c>
      <c r="BF26" s="112">
        <f>IF(AND(BF25=1,BE25=""),1,"")</f>
      </c>
    </row>
    <row r="27" spans="2:58" ht="27" customHeight="1">
      <c r="B27" s="214">
        <f t="shared" si="1"/>
        <v>7</v>
      </c>
      <c r="C27" s="173"/>
      <c r="D27" s="173"/>
      <c r="E27" s="102"/>
      <c r="F27" s="173"/>
      <c r="G27" s="132"/>
      <c r="H27" s="132"/>
      <c r="I27" s="137"/>
      <c r="J27" s="151">
        <f>IF(E27="","",LEN(E27)-LEN(SUBSTITUTE(SUBSTITUTE(E27," ",),"　",)))</f>
      </c>
      <c r="K27" s="93" t="s">
        <v>139</v>
      </c>
      <c r="L27" s="142">
        <f t="shared" si="2"/>
        <v>0</v>
      </c>
      <c r="M27" s="143">
        <f>COUNTIF($AT$15:$AV$114,M$12&amp;$K27)</f>
        <v>0</v>
      </c>
      <c r="O27" s="95"/>
      <c r="P27" s="1">
        <f>IF($B$4="","",IF($B$4="中学",$B$4&amp;C27,IF($B$4="高校",$B$4&amp;C27,C27)))</f>
      </c>
      <c r="Q27" s="2">
        <f>COUNTA(G27,H27,I27)</f>
        <v>0</v>
      </c>
      <c r="R27" s="169" t="s">
        <v>207</v>
      </c>
      <c r="S27" s="169" t="s">
        <v>196</v>
      </c>
      <c r="U27" s="169" t="s">
        <v>98</v>
      </c>
      <c r="V27" s="169" t="s">
        <v>98</v>
      </c>
      <c r="X27" s="62"/>
      <c r="Y27" s="70"/>
      <c r="AB27" s="3">
        <v>7</v>
      </c>
      <c r="AC27" s="103">
        <f>IF(D27="","",C27&amp;D27)</f>
      </c>
      <c r="AD27" s="103">
        <f>IF(AC27="",1,AC27)</f>
        <v>1</v>
      </c>
      <c r="AE27" s="103">
        <f>IF(ISERROR(VLOOKUP(AD27,$AC$13:AC26,1,FALSE)),0,VLOOKUP(AD27,$AC$13:AC26,1,FALSE))</f>
        <v>0</v>
      </c>
      <c r="AF27" s="103">
        <f>IF(AE27&gt;1,1,0)</f>
        <v>0</v>
      </c>
      <c r="AG27" s="103">
        <f>D27&amp;E27</f>
      </c>
      <c r="AH27" s="103">
        <f>IF(AG27="",1,AG27)</f>
        <v>1</v>
      </c>
      <c r="AI27" s="103">
        <f>C27&amp;D27&amp;E27</f>
      </c>
      <c r="AJ27" s="103">
        <f>IF(AI27="",1,AI27)</f>
        <v>1</v>
      </c>
      <c r="AK27" s="112">
        <f>IF(ISERROR(VLOOKUP(AJ27,$AI$13:AI26,1,FALSE)),0,VLOOKUP(AJ27,$AI$13:AI26,1,FALSE))</f>
        <v>0</v>
      </c>
      <c r="AL27" s="112">
        <f>IF(AK27&gt;1,1,0)</f>
        <v>0</v>
      </c>
      <c r="AM27" s="112">
        <f>AF27-AL27</f>
        <v>0</v>
      </c>
      <c r="AN27" s="3">
        <f>IF(AD27=AE27,1,"")</f>
      </c>
      <c r="AO27" s="3">
        <f>C27</f>
        <v>0</v>
      </c>
      <c r="AP27" s="3">
        <f>AO27</f>
        <v>0</v>
      </c>
      <c r="AQ27" s="3">
        <f>AP27</f>
        <v>0</v>
      </c>
      <c r="AT27" s="104">
        <f>C27&amp;G27</f>
      </c>
      <c r="AU27" s="104">
        <f>$C27&amp;H27</f>
      </c>
      <c r="AV27" s="104">
        <f>$C27&amp;I27</f>
      </c>
      <c r="AW27" s="96" t="s">
        <v>140</v>
      </c>
      <c r="AX27" s="97" t="s">
        <v>102</v>
      </c>
      <c r="AY27" s="105" t="s">
        <v>24</v>
      </c>
      <c r="AZ27" s="96" t="s">
        <v>140</v>
      </c>
      <c r="BA27" s="94">
        <f t="shared" si="3"/>
        <v>0</v>
      </c>
      <c r="BB27" s="105" t="s">
        <v>24</v>
      </c>
      <c r="BD27" s="106">
        <f t="shared" si="0"/>
      </c>
      <c r="BE27" s="107">
        <f>IF(F27="",1,1)</f>
        <v>1</v>
      </c>
      <c r="BF27" s="108">
        <f>IF(G27="","",1)</f>
      </c>
    </row>
    <row r="28" spans="2:58" ht="27" customHeight="1">
      <c r="B28" s="215"/>
      <c r="C28" s="173"/>
      <c r="D28" s="173"/>
      <c r="E28" s="102"/>
      <c r="F28" s="173"/>
      <c r="G28" s="132"/>
      <c r="H28" s="132"/>
      <c r="I28" s="137"/>
      <c r="K28" s="93" t="s">
        <v>80</v>
      </c>
      <c r="L28" s="142">
        <f t="shared" si="2"/>
        <v>0</v>
      </c>
      <c r="M28" s="144" t="s">
        <v>24</v>
      </c>
      <c r="N28" s="239"/>
      <c r="O28" s="240"/>
      <c r="R28" s="169" t="s">
        <v>99</v>
      </c>
      <c r="S28" s="169" t="s">
        <v>198</v>
      </c>
      <c r="U28" s="169"/>
      <c r="V28" s="169"/>
      <c r="X28" s="62"/>
      <c r="Y28" s="70"/>
      <c r="AC28" s="110"/>
      <c r="AD28" s="110"/>
      <c r="AE28" s="110"/>
      <c r="AF28" s="110"/>
      <c r="AG28" s="110"/>
      <c r="AH28" s="110"/>
      <c r="AI28" s="110"/>
      <c r="AJ28" s="110"/>
      <c r="AK28" s="112"/>
      <c r="AL28" s="112"/>
      <c r="AM28" s="112"/>
      <c r="AT28" s="111"/>
      <c r="AU28" s="111"/>
      <c r="AV28" s="111"/>
      <c r="AW28" s="96" t="s">
        <v>121</v>
      </c>
      <c r="AX28" s="97" t="s">
        <v>102</v>
      </c>
      <c r="AY28" s="105" t="s">
        <v>24</v>
      </c>
      <c r="AZ28" s="96" t="s">
        <v>121</v>
      </c>
      <c r="BA28" s="94">
        <f t="shared" si="3"/>
        <v>0</v>
      </c>
      <c r="BB28" s="105" t="s">
        <v>24</v>
      </c>
      <c r="BD28" s="106">
        <f t="shared" si="0"/>
      </c>
      <c r="BE28" s="112">
        <f>IF(AND(BF27=1,BD28=""),1,"")</f>
      </c>
      <c r="BF28" s="112">
        <f>IF(AND(BF27=1,BE27=""),1,"")</f>
      </c>
    </row>
    <row r="29" spans="2:58" ht="27" customHeight="1">
      <c r="B29" s="214">
        <f t="shared" si="1"/>
        <v>8</v>
      </c>
      <c r="C29" s="173"/>
      <c r="D29" s="173"/>
      <c r="E29" s="102"/>
      <c r="F29" s="173"/>
      <c r="G29" s="132"/>
      <c r="H29" s="132"/>
      <c r="I29" s="137"/>
      <c r="J29" s="151">
        <f>IF(E29="","",LEN(E29)-LEN(SUBSTITUTE(SUBSTITUTE(E29," ",),"　",)))</f>
      </c>
      <c r="K29" s="93" t="s">
        <v>118</v>
      </c>
      <c r="L29" s="142">
        <f t="shared" si="2"/>
        <v>0</v>
      </c>
      <c r="M29" s="144" t="s">
        <v>24</v>
      </c>
      <c r="O29" s="95"/>
      <c r="P29" s="1">
        <f>IF($B$4="","",IF($B$4="中学",$B$4&amp;C29,IF($B$4="高校",$B$4&amp;C29,C29)))</f>
      </c>
      <c r="Q29" s="2">
        <f>COUNTA(G29,H29,I29)</f>
        <v>0</v>
      </c>
      <c r="R29" s="169"/>
      <c r="S29" s="169" t="s">
        <v>208</v>
      </c>
      <c r="U29" s="169"/>
      <c r="V29" s="169"/>
      <c r="X29" s="62"/>
      <c r="Y29" s="70"/>
      <c r="AB29" s="3">
        <v>8</v>
      </c>
      <c r="AC29" s="103">
        <f>IF(D29="","",C29&amp;D29)</f>
      </c>
      <c r="AD29" s="103">
        <f>IF(AC29="",1,AC29)</f>
        <v>1</v>
      </c>
      <c r="AE29" s="103">
        <f>IF(ISERROR(VLOOKUP(AD29,$AC$13:AC28,1,FALSE)),0,VLOOKUP(AD29,$AC$13:AC28,1,FALSE))</f>
        <v>0</v>
      </c>
      <c r="AF29" s="103">
        <f>IF(AE29&gt;1,1,0)</f>
        <v>0</v>
      </c>
      <c r="AG29" s="103">
        <f>D29&amp;E29</f>
      </c>
      <c r="AH29" s="103">
        <f>IF(AG29="",1,AG29)</f>
        <v>1</v>
      </c>
      <c r="AI29" s="103">
        <f>C29&amp;D29&amp;E29</f>
      </c>
      <c r="AJ29" s="103">
        <f>IF(AI29="",1,AI29)</f>
        <v>1</v>
      </c>
      <c r="AK29" s="112">
        <f>IF(ISERROR(VLOOKUP(AJ29,$AI$13:AI28,1,FALSE)),0,VLOOKUP(AJ29,$AI$13:AI28,1,FALSE))</f>
        <v>0</v>
      </c>
      <c r="AL29" s="112">
        <f>IF(AK29&gt;1,1,0)</f>
        <v>0</v>
      </c>
      <c r="AM29" s="112">
        <f>AF29-AL29</f>
        <v>0</v>
      </c>
      <c r="AN29" s="3">
        <f>IF(AD29=AE29,1,"")</f>
      </c>
      <c r="AO29" s="3">
        <f>C29</f>
        <v>0</v>
      </c>
      <c r="AP29" s="3">
        <f>AO29</f>
        <v>0</v>
      </c>
      <c r="AQ29" s="3">
        <f>AP29</f>
        <v>0</v>
      </c>
      <c r="AT29" s="104">
        <f>C29&amp;G29</f>
      </c>
      <c r="AU29" s="104">
        <f>$C29&amp;H29</f>
      </c>
      <c r="AV29" s="104">
        <f>$C29&amp;I29</f>
      </c>
      <c r="AW29" s="96" t="s">
        <v>117</v>
      </c>
      <c r="AX29" s="97" t="s">
        <v>102</v>
      </c>
      <c r="AY29" s="105" t="s">
        <v>24</v>
      </c>
      <c r="AZ29" s="96" t="s">
        <v>117</v>
      </c>
      <c r="BA29" s="94">
        <f t="shared" si="3"/>
        <v>0</v>
      </c>
      <c r="BB29" s="105" t="s">
        <v>24</v>
      </c>
      <c r="BD29" s="106">
        <f t="shared" si="0"/>
      </c>
      <c r="BE29" s="107">
        <f>IF(F29="",1,1)</f>
        <v>1</v>
      </c>
      <c r="BF29" s="108">
        <f>IF(G29="","",1)</f>
      </c>
    </row>
    <row r="30" spans="2:58" ht="27" customHeight="1">
      <c r="B30" s="215"/>
      <c r="C30" s="173"/>
      <c r="D30" s="173"/>
      <c r="E30" s="102"/>
      <c r="F30" s="173"/>
      <c r="G30" s="132"/>
      <c r="H30" s="132"/>
      <c r="I30" s="137"/>
      <c r="K30" s="93" t="s">
        <v>67</v>
      </c>
      <c r="L30" s="142">
        <f t="shared" si="2"/>
        <v>0</v>
      </c>
      <c r="M30" s="144" t="s">
        <v>24</v>
      </c>
      <c r="O30" s="69"/>
      <c r="R30" s="169"/>
      <c r="S30" s="169" t="s">
        <v>209</v>
      </c>
      <c r="T30" s="169"/>
      <c r="U30" s="169"/>
      <c r="V30" s="169"/>
      <c r="X30" s="62"/>
      <c r="Y30" s="70"/>
      <c r="AC30" s="110"/>
      <c r="AD30" s="110"/>
      <c r="AE30" s="110"/>
      <c r="AF30" s="110"/>
      <c r="AG30" s="110"/>
      <c r="AH30" s="110"/>
      <c r="AI30" s="110"/>
      <c r="AJ30" s="110"/>
      <c r="AK30" s="112"/>
      <c r="AL30" s="112"/>
      <c r="AM30" s="112"/>
      <c r="AT30" s="111"/>
      <c r="AU30" s="111"/>
      <c r="AV30" s="111"/>
      <c r="AW30" s="96" t="s">
        <v>122</v>
      </c>
      <c r="AX30" s="97" t="s">
        <v>102</v>
      </c>
      <c r="AY30" s="105" t="s">
        <v>24</v>
      </c>
      <c r="AZ30" s="96" t="s">
        <v>122</v>
      </c>
      <c r="BA30" s="94">
        <f t="shared" si="3"/>
        <v>0</v>
      </c>
      <c r="BB30" s="105" t="s">
        <v>24</v>
      </c>
      <c r="BD30" s="106">
        <f t="shared" si="0"/>
      </c>
      <c r="BE30" s="112">
        <f>IF(AND(BF29=1,BD30=""),1,"")</f>
      </c>
      <c r="BF30" s="112">
        <f>IF(AND(BF29=1,BE29=""),1,"")</f>
      </c>
    </row>
    <row r="31" spans="2:58" ht="27" customHeight="1">
      <c r="B31" s="214">
        <f t="shared" si="1"/>
        <v>9</v>
      </c>
      <c r="C31" s="173"/>
      <c r="D31" s="173"/>
      <c r="E31" s="102"/>
      <c r="F31" s="173"/>
      <c r="G31" s="132"/>
      <c r="H31" s="132"/>
      <c r="I31" s="137"/>
      <c r="J31" s="151">
        <f>IF(E31="","",LEN(E31)-LEN(SUBSTITUTE(SUBSTITUTE(E31," ",),"　",)))</f>
      </c>
      <c r="K31" s="93" t="s">
        <v>86</v>
      </c>
      <c r="L31" s="145" t="s">
        <v>24</v>
      </c>
      <c r="M31" s="143">
        <f>COUNTIF($AT$15:$AV$114,M$12&amp;$K31)</f>
        <v>0</v>
      </c>
      <c r="P31" s="1">
        <f>IF($B$4="","",IF($B$4="中学",$B$4&amp;C31,IF($B$4="高校",$B$4&amp;C31,C31)))</f>
      </c>
      <c r="Q31" s="2">
        <f>COUNTA(G31,H31,I31)</f>
        <v>0</v>
      </c>
      <c r="R31" s="169"/>
      <c r="S31" s="169" t="s">
        <v>99</v>
      </c>
      <c r="T31" s="169"/>
      <c r="U31" s="169"/>
      <c r="V31" s="169"/>
      <c r="X31" s="62"/>
      <c r="Y31" s="70"/>
      <c r="AB31" s="3">
        <v>9</v>
      </c>
      <c r="AC31" s="103">
        <f>IF(D31="","",C31&amp;D31)</f>
      </c>
      <c r="AD31" s="103">
        <f>IF(AC31="",1,AC31)</f>
        <v>1</v>
      </c>
      <c r="AE31" s="103">
        <f>IF(ISERROR(VLOOKUP(AD31,$AC$13:AC30,1,FALSE)),0,VLOOKUP(AD31,$AC$13:AC30,1,FALSE))</f>
        <v>0</v>
      </c>
      <c r="AF31" s="103">
        <f>IF(AE31&gt;1,1,0)</f>
        <v>0</v>
      </c>
      <c r="AG31" s="103">
        <f>D31&amp;E31</f>
      </c>
      <c r="AH31" s="103">
        <f>IF(AG31="",1,AG31)</f>
        <v>1</v>
      </c>
      <c r="AI31" s="103">
        <f>C31&amp;D31&amp;E31</f>
      </c>
      <c r="AJ31" s="103">
        <f>IF(AI31="",1,AI31)</f>
        <v>1</v>
      </c>
      <c r="AK31" s="112">
        <f>IF(ISERROR(VLOOKUP(AJ31,$AI$13:AI30,1,FALSE)),0,VLOOKUP(AJ31,$AI$13:AI30,1,FALSE))</f>
        <v>0</v>
      </c>
      <c r="AL31" s="112">
        <f>IF(AK31&gt;1,1,0)</f>
        <v>0</v>
      </c>
      <c r="AM31" s="112">
        <f>AF31-AL31</f>
        <v>0</v>
      </c>
      <c r="AN31" s="3">
        <f>IF(AD31=AE31,1,"")</f>
      </c>
      <c r="AO31" s="3">
        <f>C31</f>
        <v>0</v>
      </c>
      <c r="AP31" s="3">
        <f>AO31</f>
        <v>0</v>
      </c>
      <c r="AQ31" s="3">
        <f>AP31</f>
        <v>0</v>
      </c>
      <c r="AT31" s="104">
        <f>C31&amp;G31</f>
      </c>
      <c r="AU31" s="104">
        <f>$C31&amp;H31</f>
      </c>
      <c r="AV31" s="104">
        <f>$C31&amp;I31</f>
      </c>
      <c r="AW31" s="96" t="s">
        <v>85</v>
      </c>
      <c r="AX31" s="105" t="s">
        <v>24</v>
      </c>
      <c r="AY31" s="97" t="s">
        <v>102</v>
      </c>
      <c r="AZ31" s="96" t="s">
        <v>85</v>
      </c>
      <c r="BA31" s="105" t="s">
        <v>24</v>
      </c>
      <c r="BB31" s="94">
        <f>IF(M31-AY31&gt;0,1,0)</f>
        <v>0</v>
      </c>
      <c r="BD31" s="106">
        <f t="shared" si="0"/>
      </c>
      <c r="BE31" s="107">
        <f>IF(F31="",1,1)</f>
        <v>1</v>
      </c>
      <c r="BF31" s="108">
        <f>IF(G31="","",1)</f>
      </c>
    </row>
    <row r="32" spans="2:58" ht="27" customHeight="1">
      <c r="B32" s="215"/>
      <c r="C32" s="173"/>
      <c r="D32" s="173"/>
      <c r="E32" s="102"/>
      <c r="F32" s="173"/>
      <c r="G32" s="132"/>
      <c r="H32" s="132"/>
      <c r="I32" s="137"/>
      <c r="K32" s="93" t="s">
        <v>68</v>
      </c>
      <c r="L32" s="142">
        <f>COUNTIF($AT$15:$AV$114,L$12&amp;$K32)</f>
        <v>0</v>
      </c>
      <c r="M32" s="143">
        <f>COUNTIF($AT$15:$AV$114,M$12&amp;$K32)</f>
        <v>0</v>
      </c>
      <c r="R32" s="169"/>
      <c r="S32" s="169"/>
      <c r="T32" s="169"/>
      <c r="U32" s="169"/>
      <c r="V32" s="169"/>
      <c r="X32" s="62"/>
      <c r="Y32" s="70"/>
      <c r="AC32" s="110"/>
      <c r="AD32" s="110"/>
      <c r="AE32" s="110"/>
      <c r="AF32" s="110"/>
      <c r="AG32" s="110"/>
      <c r="AH32" s="110"/>
      <c r="AI32" s="110"/>
      <c r="AJ32" s="110"/>
      <c r="AK32" s="112"/>
      <c r="AL32" s="112"/>
      <c r="AM32" s="112"/>
      <c r="AT32" s="111"/>
      <c r="AU32" s="111"/>
      <c r="AV32" s="111"/>
      <c r="AW32" s="96" t="s">
        <v>123</v>
      </c>
      <c r="AX32" s="97" t="s">
        <v>102</v>
      </c>
      <c r="AY32" s="97" t="s">
        <v>102</v>
      </c>
      <c r="AZ32" s="96" t="s">
        <v>123</v>
      </c>
      <c r="BA32" s="94">
        <f>IF(L32-AX32&gt;0,1,0)</f>
        <v>0</v>
      </c>
      <c r="BB32" s="94">
        <f>IF(M32-AY32&gt;0,1,0)</f>
        <v>0</v>
      </c>
      <c r="BD32" s="106">
        <f t="shared" si="0"/>
      </c>
      <c r="BE32" s="112">
        <f>IF(AND(BF31=1,BD32=""),1,"")</f>
      </c>
      <c r="BF32" s="112">
        <f>IF(AND(BF31=1,BE31=""),1,"")</f>
      </c>
    </row>
    <row r="33" spans="2:58" ht="27" customHeight="1" thickBot="1">
      <c r="B33" s="227">
        <f t="shared" si="1"/>
        <v>10</v>
      </c>
      <c r="C33" s="173"/>
      <c r="D33" s="173"/>
      <c r="E33" s="102"/>
      <c r="F33" s="173"/>
      <c r="G33" s="132"/>
      <c r="H33" s="132"/>
      <c r="I33" s="137"/>
      <c r="J33" s="151">
        <f>IF(E33="","",LEN(E33)-LEN(SUBSTITUTE(SUBSTITUTE(E33," ",),"　",)))</f>
      </c>
      <c r="K33" s="93" t="s">
        <v>195</v>
      </c>
      <c r="L33" s="142">
        <f>COUNTIF($AT$15:$AV$114,L$12&amp;$K33)</f>
        <v>0</v>
      </c>
      <c r="M33" s="144" t="s">
        <v>24</v>
      </c>
      <c r="P33" s="1">
        <f>IF($B$4="","",IF($B$4="中学",$B$4&amp;C33,IF($B$4="高校",$B$4&amp;C33,C33)))</f>
      </c>
      <c r="Q33" s="2">
        <f>COUNTA(G33,H33,I33)</f>
        <v>0</v>
      </c>
      <c r="R33" s="169"/>
      <c r="S33" s="169"/>
      <c r="T33" s="169"/>
      <c r="U33" s="169"/>
      <c r="V33" s="169"/>
      <c r="X33" s="62"/>
      <c r="AB33" s="3">
        <v>10</v>
      </c>
      <c r="AC33" s="103">
        <f>IF(D33="","",C33&amp;D33)</f>
      </c>
      <c r="AD33" s="103">
        <f>IF(AC33="",1,AC33)</f>
        <v>1</v>
      </c>
      <c r="AE33" s="103">
        <f>IF(ISERROR(VLOOKUP(AD33,$AC$13:AC32,1,FALSE)),0,VLOOKUP(AD33,$AC$13:AC32,1,FALSE))</f>
        <v>0</v>
      </c>
      <c r="AF33" s="103">
        <f>IF(AE33&gt;1,1,0)</f>
        <v>0</v>
      </c>
      <c r="AG33" s="103">
        <f>D33&amp;E33</f>
      </c>
      <c r="AH33" s="103">
        <f>IF(AG33="",1,AG33)</f>
        <v>1</v>
      </c>
      <c r="AI33" s="103">
        <f>C33&amp;D33&amp;E33</f>
      </c>
      <c r="AJ33" s="103">
        <f>IF(AI33="",1,AI33)</f>
        <v>1</v>
      </c>
      <c r="AK33" s="112">
        <f>IF(ISERROR(VLOOKUP(AJ33,$AI$13:AI32,1,FALSE)),0,VLOOKUP(AJ33,$AI$13:AI32,1,FALSE))</f>
        <v>0</v>
      </c>
      <c r="AL33" s="112">
        <f>IF(AK33&gt;1,1,0)</f>
        <v>0</v>
      </c>
      <c r="AM33" s="112">
        <f>AF33-AL33</f>
        <v>0</v>
      </c>
      <c r="AN33" s="3">
        <f>IF(AD33=AE33,1,"")</f>
      </c>
      <c r="AO33" s="3">
        <f>C33</f>
        <v>0</v>
      </c>
      <c r="AP33" s="3">
        <f>AO33</f>
        <v>0</v>
      </c>
      <c r="AQ33" s="3">
        <f>AP33</f>
        <v>0</v>
      </c>
      <c r="AT33" s="104">
        <f>C33&amp;G33</f>
      </c>
      <c r="AU33" s="104">
        <f>$C33&amp;H33</f>
      </c>
      <c r="AV33" s="104">
        <f>$C33&amp;I33</f>
      </c>
      <c r="AW33" s="96" t="s">
        <v>191</v>
      </c>
      <c r="AX33" s="97" t="s">
        <v>102</v>
      </c>
      <c r="AY33" s="105" t="s">
        <v>24</v>
      </c>
      <c r="AZ33" s="96" t="s">
        <v>191</v>
      </c>
      <c r="BA33" s="94">
        <f>IF(L33-AX33&gt;0,1,0)</f>
        <v>0</v>
      </c>
      <c r="BB33" s="105" t="s">
        <v>24</v>
      </c>
      <c r="BD33" s="106">
        <f t="shared" si="0"/>
      </c>
      <c r="BE33" s="107">
        <f>IF(F33="",1,1)</f>
        <v>1</v>
      </c>
      <c r="BF33" s="108">
        <f>IF(G33="","",1)</f>
      </c>
    </row>
    <row r="34" spans="2:58" ht="27" customHeight="1" thickBot="1">
      <c r="B34" s="225"/>
      <c r="C34" s="174"/>
      <c r="D34" s="174"/>
      <c r="E34" s="118"/>
      <c r="F34" s="174"/>
      <c r="G34" s="133"/>
      <c r="H34" s="133"/>
      <c r="I34" s="138"/>
      <c r="K34" s="93" t="s">
        <v>197</v>
      </c>
      <c r="L34" s="142">
        <f>COUNTIF($AT$15:$AV$114,L$12&amp;$K34)</f>
        <v>0</v>
      </c>
      <c r="M34" s="144" t="s">
        <v>24</v>
      </c>
      <c r="Y34" s="70"/>
      <c r="AC34" s="110"/>
      <c r="AD34" s="110"/>
      <c r="AE34" s="110"/>
      <c r="AF34" s="110"/>
      <c r="AG34" s="110"/>
      <c r="AH34" s="110"/>
      <c r="AI34" s="110"/>
      <c r="AJ34" s="110"/>
      <c r="AK34" s="112"/>
      <c r="AL34" s="112"/>
      <c r="AM34" s="112"/>
      <c r="AT34" s="111"/>
      <c r="AU34" s="111"/>
      <c r="AV34" s="111"/>
      <c r="AW34" s="96" t="s">
        <v>192</v>
      </c>
      <c r="AX34" s="97" t="s">
        <v>102</v>
      </c>
      <c r="AY34" s="105" t="s">
        <v>24</v>
      </c>
      <c r="AZ34" s="96" t="s">
        <v>192</v>
      </c>
      <c r="BA34" s="94">
        <f>IF(L34-AX34&gt;0,1,0)</f>
        <v>0</v>
      </c>
      <c r="BB34" s="105" t="s">
        <v>24</v>
      </c>
      <c r="BD34" s="106">
        <f t="shared" si="0"/>
      </c>
      <c r="BE34" s="112">
        <f>IF(AND(BF33=1,BD34=""),1,"")</f>
      </c>
      <c r="BF34" s="112">
        <f>IF(AND(BF33=1,BE33=""),1,"")</f>
      </c>
    </row>
    <row r="35" spans="1:58" ht="27" customHeight="1" thickBot="1">
      <c r="A35" s="59">
        <f>COUNTA(E35,E37,E39,E41,E43,E45,E47,E49,E51,E53)</f>
        <v>0</v>
      </c>
      <c r="B35" s="225">
        <f t="shared" si="1"/>
        <v>11</v>
      </c>
      <c r="C35" s="191"/>
      <c r="D35" s="175"/>
      <c r="E35" s="119"/>
      <c r="F35" s="191"/>
      <c r="G35" s="135"/>
      <c r="H35" s="135"/>
      <c r="I35" s="139"/>
      <c r="J35" s="151">
        <f>IF(E35="","",LEN(E35)-LEN(SUBSTITUTE(SUBSTITUTE(E35," ",),"　",)))</f>
      </c>
      <c r="K35" s="93" t="s">
        <v>199</v>
      </c>
      <c r="L35" s="142">
        <f>COUNTIF($AT$15:$AV$114,L$12&amp;$K35)</f>
        <v>0</v>
      </c>
      <c r="M35" s="144" t="s">
        <v>24</v>
      </c>
      <c r="P35" s="1">
        <f>IF($B$4="","",IF($B$4="中学",$B$4&amp;C35,IF($B$4="高校",$B$4&amp;C35,C35)))</f>
      </c>
      <c r="Q35" s="2">
        <f>COUNTA(G35,H35,I35)</f>
        <v>0</v>
      </c>
      <c r="W35" s="120"/>
      <c r="AB35" s="3">
        <v>11</v>
      </c>
      <c r="AC35" s="103">
        <f>IF(D35="","",C35&amp;D35)</f>
      </c>
      <c r="AD35" s="103">
        <f>IF(AC35="",1,AC35)</f>
        <v>1</v>
      </c>
      <c r="AE35" s="103">
        <f>IF(ISERROR(VLOOKUP(AD35,$AC$13:AC34,1,FALSE)),0,VLOOKUP(AD35,$AC$13:AC34,1,FALSE))</f>
        <v>0</v>
      </c>
      <c r="AF35" s="103">
        <f>IF(AE35&gt;1,1,0)</f>
        <v>0</v>
      </c>
      <c r="AG35" s="103">
        <f>D35&amp;E35</f>
      </c>
      <c r="AH35" s="103">
        <f>IF(AG35="",1,AG35)</f>
        <v>1</v>
      </c>
      <c r="AI35" s="103">
        <f>C35&amp;D35&amp;E35</f>
      </c>
      <c r="AJ35" s="103">
        <f>IF(AI35="",1,AI35)</f>
        <v>1</v>
      </c>
      <c r="AK35" s="112">
        <f>IF(ISERROR(VLOOKUP(AJ35,$AI$13:AI34,1,FALSE)),0,VLOOKUP(AJ35,$AI$13:AI34,1,FALSE))</f>
        <v>0</v>
      </c>
      <c r="AL35" s="112">
        <f>IF(AK35&gt;1,1,0)</f>
        <v>0</v>
      </c>
      <c r="AM35" s="112">
        <f>AF35-AL35</f>
        <v>0</v>
      </c>
      <c r="AN35" s="3">
        <f>IF(AD35=AE35,1,"")</f>
      </c>
      <c r="AO35" s="3">
        <f>C35</f>
        <v>0</v>
      </c>
      <c r="AP35" s="3">
        <f>AO35</f>
        <v>0</v>
      </c>
      <c r="AQ35" s="3">
        <f>AP35</f>
        <v>0</v>
      </c>
      <c r="AT35" s="104">
        <f>C35&amp;G35</f>
      </c>
      <c r="AU35" s="104">
        <f>$C35&amp;H35</f>
      </c>
      <c r="AV35" s="104">
        <f>$C35&amp;I35</f>
      </c>
      <c r="AW35" s="96" t="s">
        <v>193</v>
      </c>
      <c r="AX35" s="97" t="s">
        <v>102</v>
      </c>
      <c r="AY35" s="105" t="s">
        <v>24</v>
      </c>
      <c r="AZ35" s="96" t="s">
        <v>193</v>
      </c>
      <c r="BA35" s="94">
        <f>IF(L35-AX35&gt;0,1,0)</f>
        <v>0</v>
      </c>
      <c r="BB35" s="105" t="s">
        <v>24</v>
      </c>
      <c r="BD35" s="106">
        <f t="shared" si="0"/>
      </c>
      <c r="BE35" s="107">
        <f>IF(F35="",1,1)</f>
        <v>1</v>
      </c>
      <c r="BF35" s="108">
        <f>IF(G35="","",1)</f>
      </c>
    </row>
    <row r="36" spans="1:58" ht="27" customHeight="1">
      <c r="A36" s="109">
        <f>COUNTA(G35,G37,G39,G41,G43,G45,G47,G49,G51,G53)</f>
        <v>0</v>
      </c>
      <c r="B36" s="226"/>
      <c r="C36" s="173"/>
      <c r="D36" s="173"/>
      <c r="E36" s="102"/>
      <c r="F36" s="173"/>
      <c r="G36" s="132"/>
      <c r="H36" s="132"/>
      <c r="I36" s="137"/>
      <c r="K36" s="93" t="s">
        <v>201</v>
      </c>
      <c r="L36" s="145" t="s">
        <v>24</v>
      </c>
      <c r="M36" s="143">
        <f>COUNTIF($AT$15:$AV$114,M$12&amp;$K36)</f>
        <v>0</v>
      </c>
      <c r="W36" s="120"/>
      <c r="AC36" s="110"/>
      <c r="AD36" s="110"/>
      <c r="AE36" s="110"/>
      <c r="AF36" s="110"/>
      <c r="AG36" s="110"/>
      <c r="AH36" s="110"/>
      <c r="AI36" s="110"/>
      <c r="AJ36" s="110"/>
      <c r="AK36" s="112"/>
      <c r="AL36" s="112"/>
      <c r="AM36" s="112"/>
      <c r="AT36" s="111"/>
      <c r="AU36" s="111"/>
      <c r="AV36" s="111"/>
      <c r="AW36" s="96" t="s">
        <v>194</v>
      </c>
      <c r="AX36" s="105" t="s">
        <v>24</v>
      </c>
      <c r="AY36" s="97" t="s">
        <v>102</v>
      </c>
      <c r="AZ36" s="96" t="s">
        <v>194</v>
      </c>
      <c r="BA36" s="105" t="s">
        <v>24</v>
      </c>
      <c r="BB36" s="94">
        <f>IF(M36-AY36&gt;0,1,0)</f>
        <v>0</v>
      </c>
      <c r="BD36" s="106">
        <f t="shared" si="0"/>
      </c>
      <c r="BE36" s="112">
        <f>IF(AND(BF35=1,BD36=""),1,"")</f>
      </c>
      <c r="BF36" s="112">
        <f>IF(AND(BF35=1,BE35=""),1,"")</f>
      </c>
    </row>
    <row r="37" spans="2:58" ht="27" customHeight="1">
      <c r="B37" s="214">
        <f t="shared" si="1"/>
        <v>12</v>
      </c>
      <c r="C37" s="173"/>
      <c r="D37" s="173"/>
      <c r="E37" s="102"/>
      <c r="F37" s="173"/>
      <c r="G37" s="132"/>
      <c r="H37" s="132"/>
      <c r="I37" s="137"/>
      <c r="J37" s="151">
        <f>IF(E37="","",LEN(E37)-LEN(SUBSTITUTE(SUBSTITUTE(E37," ",),"　",)))</f>
      </c>
      <c r="K37" s="93" t="s">
        <v>204</v>
      </c>
      <c r="L37" s="142">
        <f>COUNTIF($AT$15:$AV$114,L$12&amp;$K37)</f>
        <v>0</v>
      </c>
      <c r="M37" s="144" t="s">
        <v>24</v>
      </c>
      <c r="P37" s="1">
        <f>IF($B$4="","",IF($B$4="中学",$B$4&amp;C37,IF($B$4="高校",$B$4&amp;C37,C37)))</f>
      </c>
      <c r="Q37" s="2">
        <f>COUNTA(G37,H37,I37)</f>
        <v>0</v>
      </c>
      <c r="W37" s="121"/>
      <c r="AB37" s="3">
        <v>12</v>
      </c>
      <c r="AC37" s="103">
        <f>IF(D37="","",C37&amp;D37)</f>
      </c>
      <c r="AD37" s="103">
        <f>IF(AC37="",1,AC37)</f>
        <v>1</v>
      </c>
      <c r="AE37" s="103">
        <f>IF(ISERROR(VLOOKUP(AD37,$AC$13:AC36,1,FALSE)),0,VLOOKUP(AD37,$AC$13:AC36,1,FALSE))</f>
        <v>0</v>
      </c>
      <c r="AF37" s="103">
        <f>IF(AE37&gt;1,1,0)</f>
        <v>0</v>
      </c>
      <c r="AG37" s="103">
        <f>D37&amp;E37</f>
      </c>
      <c r="AH37" s="103">
        <f>IF(AG37="",1,AG37)</f>
        <v>1</v>
      </c>
      <c r="AI37" s="103">
        <f>C37&amp;D37&amp;E37</f>
      </c>
      <c r="AJ37" s="103">
        <f>IF(AI37="",1,AI37)</f>
        <v>1</v>
      </c>
      <c r="AK37" s="112">
        <f>IF(ISERROR(VLOOKUP(AJ37,$AI$13:AI36,1,FALSE)),0,VLOOKUP(AJ37,$AI$13:AI36,1,FALSE))</f>
        <v>0</v>
      </c>
      <c r="AL37" s="112">
        <f>IF(AK37&gt;1,1,0)</f>
        <v>0</v>
      </c>
      <c r="AM37" s="112">
        <f>AF37-AL37</f>
        <v>0</v>
      </c>
      <c r="AN37" s="3">
        <f>IF(AD37=AE37,1,"")</f>
      </c>
      <c r="AO37" s="3">
        <f>C37</f>
        <v>0</v>
      </c>
      <c r="AP37" s="3">
        <f>AO37</f>
        <v>0</v>
      </c>
      <c r="AQ37" s="3">
        <f>AP37</f>
        <v>0</v>
      </c>
      <c r="AT37" s="104">
        <f>C37&amp;G37</f>
      </c>
      <c r="AU37" s="104">
        <f>$C37&amp;H37</f>
      </c>
      <c r="AV37" s="104">
        <f>$C37&amp;I37</f>
      </c>
      <c r="AW37" s="96" t="s">
        <v>203</v>
      </c>
      <c r="AX37" s="97" t="s">
        <v>102</v>
      </c>
      <c r="AY37" s="105" t="s">
        <v>24</v>
      </c>
      <c r="AZ37" s="96" t="s">
        <v>203</v>
      </c>
      <c r="BA37" s="94">
        <f>IF(L37-AX37&gt;0,1,0)</f>
        <v>0</v>
      </c>
      <c r="BB37" s="105" t="s">
        <v>24</v>
      </c>
      <c r="BD37" s="106">
        <f t="shared" si="0"/>
      </c>
      <c r="BE37" s="107">
        <f>IF(F37="",1,1)</f>
        <v>1</v>
      </c>
      <c r="BF37" s="108">
        <f>IF(G37="","",1)</f>
      </c>
    </row>
    <row r="38" spans="2:58" ht="27" customHeight="1">
      <c r="B38" s="215"/>
      <c r="C38" s="173"/>
      <c r="D38" s="173"/>
      <c r="E38" s="102"/>
      <c r="F38" s="173"/>
      <c r="G38" s="132"/>
      <c r="H38" s="132"/>
      <c r="I38" s="137"/>
      <c r="K38" s="93" t="s">
        <v>209</v>
      </c>
      <c r="L38" s="142">
        <f>COUNTIF($AT$15:$AV$114,L$12&amp;$K38)</f>
        <v>0</v>
      </c>
      <c r="M38" s="144" t="s">
        <v>24</v>
      </c>
      <c r="W38" s="120"/>
      <c r="X38" s="58"/>
      <c r="AC38" s="110"/>
      <c r="AD38" s="110"/>
      <c r="AE38" s="110"/>
      <c r="AF38" s="110"/>
      <c r="AG38" s="110"/>
      <c r="AH38" s="110"/>
      <c r="AI38" s="110"/>
      <c r="AJ38" s="110"/>
      <c r="AK38" s="112"/>
      <c r="AL38" s="112"/>
      <c r="AM38" s="112"/>
      <c r="AT38" s="111"/>
      <c r="AU38" s="111"/>
      <c r="AV38" s="111"/>
      <c r="AW38" s="96" t="s">
        <v>205</v>
      </c>
      <c r="AX38" s="97" t="s">
        <v>102</v>
      </c>
      <c r="AY38" s="105" t="s">
        <v>24</v>
      </c>
      <c r="AZ38" s="96" t="s">
        <v>205</v>
      </c>
      <c r="BA38" s="94">
        <f>IF(L38-AX38&gt;0,1,0)</f>
        <v>0</v>
      </c>
      <c r="BB38" s="105" t="s">
        <v>24</v>
      </c>
      <c r="BD38" s="106">
        <f t="shared" si="0"/>
      </c>
      <c r="BE38" s="112">
        <f>IF(AND(BF37=1,BD38=""),1,"")</f>
      </c>
      <c r="BF38" s="112">
        <f>IF(AND(BF37=1,BE37=""),1,"")</f>
      </c>
    </row>
    <row r="39" spans="2:58" ht="27" customHeight="1">
      <c r="B39" s="214">
        <f t="shared" si="1"/>
        <v>13</v>
      </c>
      <c r="C39" s="173"/>
      <c r="D39" s="173"/>
      <c r="E39" s="102"/>
      <c r="F39" s="173"/>
      <c r="G39" s="132"/>
      <c r="H39" s="132"/>
      <c r="I39" s="137"/>
      <c r="J39" s="151">
        <f>IF(E39="","",LEN(E39)-LEN(SUBSTITUTE(SUBSTITUTE(E39," ",),"　",)))</f>
      </c>
      <c r="K39" s="93" t="s">
        <v>210</v>
      </c>
      <c r="L39" s="145" t="s">
        <v>24</v>
      </c>
      <c r="M39" s="143">
        <f>COUNTIF($AT$15:$AV$114,M$12&amp;$K39)</f>
        <v>0</v>
      </c>
      <c r="N39" s="124"/>
      <c r="O39" s="124"/>
      <c r="P39" s="1">
        <f>IF($B$4="","",IF($B$4="中学",$B$4&amp;C39,IF($B$4="高校",$B$4&amp;C39,C39)))</f>
      </c>
      <c r="Q39" s="2">
        <f>COUNTA(G39,H39,I39)</f>
        <v>0</v>
      </c>
      <c r="W39" s="120"/>
      <c r="X39" s="58"/>
      <c r="AB39" s="3">
        <v>13</v>
      </c>
      <c r="AC39" s="103">
        <f>IF(D39="","",C39&amp;D39)</f>
      </c>
      <c r="AD39" s="103">
        <f>IF(AC39="",1,AC39)</f>
        <v>1</v>
      </c>
      <c r="AE39" s="103">
        <f>IF(ISERROR(VLOOKUP(AD39,$AC$13:AC38,1,FALSE)),0,VLOOKUP(AD39,$AC$13:AC38,1,FALSE))</f>
        <v>0</v>
      </c>
      <c r="AF39" s="103">
        <f>IF(AE39&gt;1,1,0)</f>
        <v>0</v>
      </c>
      <c r="AG39" s="103">
        <f>D39&amp;E39</f>
      </c>
      <c r="AH39" s="103">
        <f>IF(AG39="",1,AG39)</f>
        <v>1</v>
      </c>
      <c r="AI39" s="103">
        <f>C39&amp;D39&amp;E39</f>
      </c>
      <c r="AJ39" s="103">
        <f>IF(AI39="",1,AI39)</f>
        <v>1</v>
      </c>
      <c r="AK39" s="112">
        <f>IF(ISERROR(VLOOKUP(AJ39,$AI$13:AI38,1,FALSE)),0,VLOOKUP(AJ39,$AI$13:AI38,1,FALSE))</f>
        <v>0</v>
      </c>
      <c r="AL39" s="112">
        <f>IF(AK39&gt;1,1,0)</f>
        <v>0</v>
      </c>
      <c r="AM39" s="112">
        <f>AF39-AL39</f>
        <v>0</v>
      </c>
      <c r="AN39" s="3">
        <f>IF(AD39=AE39,1,"")</f>
      </c>
      <c r="AO39" s="3">
        <f>C39</f>
        <v>0</v>
      </c>
      <c r="AP39" s="3">
        <f>AO39</f>
        <v>0</v>
      </c>
      <c r="AQ39" s="3">
        <f>AP39</f>
        <v>0</v>
      </c>
      <c r="AT39" s="104">
        <f>C39&amp;G39</f>
      </c>
      <c r="AU39" s="104">
        <f>$C39&amp;H39</f>
      </c>
      <c r="AV39" s="104">
        <f>$C39&amp;I39</f>
      </c>
      <c r="AW39" s="96" t="s">
        <v>206</v>
      </c>
      <c r="AX39" s="105" t="s">
        <v>24</v>
      </c>
      <c r="AY39" s="97" t="s">
        <v>102</v>
      </c>
      <c r="AZ39" s="96" t="s">
        <v>206</v>
      </c>
      <c r="BA39" s="105" t="s">
        <v>24</v>
      </c>
      <c r="BB39" s="94">
        <f>IF(M39-AY39&gt;0,1,0)</f>
        <v>0</v>
      </c>
      <c r="BD39" s="106">
        <f t="shared" si="0"/>
      </c>
      <c r="BE39" s="107">
        <f>IF(F39="",1,1)</f>
        <v>1</v>
      </c>
      <c r="BF39" s="108">
        <f>IF(G39="","",1)</f>
      </c>
    </row>
    <row r="40" spans="2:58" ht="27" customHeight="1">
      <c r="B40" s="215"/>
      <c r="C40" s="173"/>
      <c r="D40" s="173"/>
      <c r="E40" s="102"/>
      <c r="F40" s="173"/>
      <c r="G40" s="132"/>
      <c r="H40" s="132"/>
      <c r="I40" s="137"/>
      <c r="K40" s="93" t="s">
        <v>97</v>
      </c>
      <c r="L40" s="142">
        <f>COUNTIF($AT$15:$AV$114,L$12&amp;$K40)</f>
        <v>0</v>
      </c>
      <c r="M40" s="144" t="s">
        <v>24</v>
      </c>
      <c r="N40" s="124"/>
      <c r="O40" s="124"/>
      <c r="W40" s="120"/>
      <c r="X40" s="58"/>
      <c r="AC40" s="110"/>
      <c r="AD40" s="110"/>
      <c r="AE40" s="110"/>
      <c r="AF40" s="110"/>
      <c r="AG40" s="110"/>
      <c r="AH40" s="110"/>
      <c r="AI40" s="110"/>
      <c r="AJ40" s="110"/>
      <c r="AK40" s="112"/>
      <c r="AL40" s="112"/>
      <c r="AM40" s="112"/>
      <c r="AT40" s="111"/>
      <c r="AU40" s="111"/>
      <c r="AV40" s="111"/>
      <c r="AW40" s="96" t="s">
        <v>97</v>
      </c>
      <c r="AX40" s="97" t="s">
        <v>102</v>
      </c>
      <c r="AY40" s="105" t="s">
        <v>24</v>
      </c>
      <c r="AZ40" s="96" t="s">
        <v>97</v>
      </c>
      <c r="BA40" s="94">
        <f>IF(L40-AX40&gt;0,1,0)</f>
        <v>0</v>
      </c>
      <c r="BB40" s="105" t="s">
        <v>24</v>
      </c>
      <c r="BD40" s="106">
        <f t="shared" si="0"/>
      </c>
      <c r="BE40" s="112">
        <f>IF(AND(BF39=1,BD40=""),1,"")</f>
      </c>
      <c r="BF40" s="112">
        <f>IF(AND(BF39=1,BE39=""),1,"")</f>
      </c>
    </row>
    <row r="41" spans="2:58" ht="27" customHeight="1">
      <c r="B41" s="214">
        <f t="shared" si="1"/>
        <v>14</v>
      </c>
      <c r="C41" s="173"/>
      <c r="D41" s="173"/>
      <c r="E41" s="102"/>
      <c r="F41" s="173"/>
      <c r="G41" s="132"/>
      <c r="H41" s="132"/>
      <c r="I41" s="137"/>
      <c r="J41" s="151">
        <f>IF(E41="","",LEN(E41)-LEN(SUBSTITUTE(SUBSTITUTE(E41," ",),"　",)))</f>
      </c>
      <c r="K41" s="147" t="s">
        <v>96</v>
      </c>
      <c r="L41" s="148" t="s">
        <v>24</v>
      </c>
      <c r="M41" s="149">
        <f>COUNTIF($AT$15:$AV$114,M$12&amp;$K41)</f>
        <v>0</v>
      </c>
      <c r="N41" s="124"/>
      <c r="O41" s="124"/>
      <c r="P41" s="1">
        <f>IF($B$4="","",IF($B$4="中学",$B$4&amp;C41,IF($B$4="高校",$B$4&amp;C41,C41)))</f>
      </c>
      <c r="Q41" s="2">
        <f>COUNTA(G41,H41,I41)</f>
        <v>0</v>
      </c>
      <c r="W41" s="120"/>
      <c r="X41" s="58"/>
      <c r="AB41" s="3">
        <v>14</v>
      </c>
      <c r="AC41" s="103">
        <f>IF(D41="","",C41&amp;D41)</f>
      </c>
      <c r="AD41" s="103">
        <f>IF(AC41="",1,AC41)</f>
        <v>1</v>
      </c>
      <c r="AE41" s="103">
        <f>IF(ISERROR(VLOOKUP(AD41,$AC$13:AC40,1,FALSE)),0,VLOOKUP(AD41,$AC$13:AC40,1,FALSE))</f>
        <v>0</v>
      </c>
      <c r="AF41" s="103">
        <f>IF(AE41&gt;1,1,0)</f>
        <v>0</v>
      </c>
      <c r="AG41" s="103">
        <f>D41&amp;E41</f>
      </c>
      <c r="AH41" s="103">
        <f>IF(AG41="",1,AG41)</f>
        <v>1</v>
      </c>
      <c r="AI41" s="103">
        <f>C41&amp;D41&amp;E41</f>
      </c>
      <c r="AJ41" s="103">
        <f>IF(AI41="",1,AI41)</f>
        <v>1</v>
      </c>
      <c r="AK41" s="112">
        <f>IF(ISERROR(VLOOKUP(AJ41,$AI$13:AI40,1,FALSE)),0,VLOOKUP(AJ41,$AI$13:AI40,1,FALSE))</f>
        <v>0</v>
      </c>
      <c r="AL41" s="112">
        <f>IF(AK41&gt;1,1,0)</f>
        <v>0</v>
      </c>
      <c r="AM41" s="112">
        <f>AF41-AL41</f>
        <v>0</v>
      </c>
      <c r="AN41" s="3">
        <f>IF(AD41=AE41,1,"")</f>
      </c>
      <c r="AO41" s="3">
        <f>C41</f>
        <v>0</v>
      </c>
      <c r="AP41" s="3">
        <f>AO41</f>
        <v>0</v>
      </c>
      <c r="AQ41" s="3">
        <f>AP41</f>
        <v>0</v>
      </c>
      <c r="AT41" s="104">
        <f>C41&amp;G41</f>
      </c>
      <c r="AU41" s="104">
        <f>$C41&amp;H41</f>
      </c>
      <c r="AV41" s="104">
        <f>$C41&amp;I41</f>
      </c>
      <c r="AW41" s="96" t="s">
        <v>96</v>
      </c>
      <c r="AX41" s="105" t="s">
        <v>24</v>
      </c>
      <c r="AY41" s="97" t="s">
        <v>102</v>
      </c>
      <c r="AZ41" s="96" t="s">
        <v>96</v>
      </c>
      <c r="BA41" s="105" t="s">
        <v>24</v>
      </c>
      <c r="BB41" s="94">
        <f>IF(M41-AY41&gt;0,1,0)</f>
        <v>0</v>
      </c>
      <c r="BD41" s="106">
        <f t="shared" si="0"/>
      </c>
      <c r="BE41" s="107">
        <f>IF(F41="",1,1)</f>
        <v>1</v>
      </c>
      <c r="BF41" s="108">
        <f>IF(G41="","",1)</f>
      </c>
    </row>
    <row r="42" spans="2:58" ht="27" customHeight="1" thickBot="1">
      <c r="B42" s="215"/>
      <c r="C42" s="173"/>
      <c r="D42" s="173"/>
      <c r="E42" s="102"/>
      <c r="F42" s="173"/>
      <c r="G42" s="132"/>
      <c r="H42" s="132"/>
      <c r="I42" s="137"/>
      <c r="K42" s="114" t="s">
        <v>178</v>
      </c>
      <c r="L42" s="150">
        <f>COUNTIF($AT$15:$AV$114,L$12&amp;$K42)</f>
        <v>0</v>
      </c>
      <c r="M42" s="146">
        <f>COUNTIF($AT$15:$AV$114,M$12&amp;$K42)</f>
        <v>0</v>
      </c>
      <c r="N42" s="124"/>
      <c r="O42" s="124"/>
      <c r="W42" s="120"/>
      <c r="X42" s="58"/>
      <c r="AC42" s="110"/>
      <c r="AD42" s="110"/>
      <c r="AE42" s="110"/>
      <c r="AF42" s="110"/>
      <c r="AG42" s="110"/>
      <c r="AH42" s="110"/>
      <c r="AI42" s="110"/>
      <c r="AJ42" s="110"/>
      <c r="AK42" s="112"/>
      <c r="AL42" s="112"/>
      <c r="AM42" s="112"/>
      <c r="AT42" s="111"/>
      <c r="AU42" s="111"/>
      <c r="AV42" s="111"/>
      <c r="AW42" s="96" t="s">
        <v>177</v>
      </c>
      <c r="AX42" s="97" t="s">
        <v>102</v>
      </c>
      <c r="AY42" s="97" t="s">
        <v>102</v>
      </c>
      <c r="AZ42" s="96" t="s">
        <v>177</v>
      </c>
      <c r="BA42" s="94">
        <f>IF(L42-AX42&gt;0,1,0)</f>
        <v>0</v>
      </c>
      <c r="BB42" s="94">
        <f>IF(M42-AY42&gt;0,1,0)</f>
        <v>0</v>
      </c>
      <c r="BD42" s="106">
        <f t="shared" si="0"/>
      </c>
      <c r="BE42" s="112">
        <f>IF(AND(BF41=1,BD42=""),1,"")</f>
      </c>
      <c r="BF42" s="112">
        <f>IF(AND(BF41=1,BE41=""),1,"")</f>
      </c>
    </row>
    <row r="43" spans="2:58" ht="27" customHeight="1" thickBot="1">
      <c r="B43" s="214">
        <f t="shared" si="1"/>
        <v>15</v>
      </c>
      <c r="C43" s="173"/>
      <c r="D43" s="173"/>
      <c r="E43" s="102"/>
      <c r="F43" s="173"/>
      <c r="G43" s="132"/>
      <c r="H43" s="132"/>
      <c r="I43" s="137"/>
      <c r="J43" s="151">
        <f>IF(E43="","",LEN(E43)-LEN(SUBSTITUTE(SUBSTITUTE(E43," ",),"　",)))</f>
      </c>
      <c r="K43" s="122"/>
      <c r="L43" s="123"/>
      <c r="M43" s="123"/>
      <c r="N43" s="124"/>
      <c r="O43" s="124"/>
      <c r="P43" s="1">
        <f>IF($B$4="","",IF($B$4="中学",$B$4&amp;C43,IF($B$4="高校",$B$4&amp;C43,C43)))</f>
      </c>
      <c r="Q43" s="2">
        <f>COUNTA(G43,H43,I43)</f>
        <v>0</v>
      </c>
      <c r="W43" s="120"/>
      <c r="X43" s="58"/>
      <c r="AB43" s="3">
        <v>15</v>
      </c>
      <c r="AC43" s="103">
        <f>IF(D43="","",C43&amp;D43)</f>
      </c>
      <c r="AD43" s="103">
        <f>IF(AC43="",1,AC43)</f>
        <v>1</v>
      </c>
      <c r="AE43" s="103">
        <f>IF(ISERROR(VLOOKUP(AD43,$AC$13:AC42,1,FALSE)),0,VLOOKUP(AD43,$AC$13:AC42,1,FALSE))</f>
        <v>0</v>
      </c>
      <c r="AF43" s="103">
        <f>IF(AE43&gt;1,1,0)</f>
        <v>0</v>
      </c>
      <c r="AG43" s="103">
        <f>D43&amp;E43</f>
      </c>
      <c r="AH43" s="103">
        <f>IF(AG43="",1,AG43)</f>
        <v>1</v>
      </c>
      <c r="AI43" s="103">
        <f>C43&amp;D43&amp;E43</f>
      </c>
      <c r="AJ43" s="103">
        <f>IF(AI43="",1,AI43)</f>
        <v>1</v>
      </c>
      <c r="AK43" s="112">
        <f>IF(ISERROR(VLOOKUP(AJ43,$AI$13:AI42,1,FALSE)),0,VLOOKUP(AJ43,$AI$13:AI42,1,FALSE))</f>
        <v>0</v>
      </c>
      <c r="AL43" s="112">
        <f>IF(AK43&gt;1,1,0)</f>
        <v>0</v>
      </c>
      <c r="AM43" s="112">
        <f>AF43-AL43</f>
        <v>0</v>
      </c>
      <c r="AN43" s="3">
        <f>IF(AD43=AE43,1,"")</f>
      </c>
      <c r="AO43" s="3">
        <f>C43</f>
        <v>0</v>
      </c>
      <c r="AP43" s="3">
        <f>AO43</f>
        <v>0</v>
      </c>
      <c r="AQ43" s="3">
        <f>AP43</f>
        <v>0</v>
      </c>
      <c r="AT43" s="104">
        <f>C43&amp;G43</f>
      </c>
      <c r="AU43" s="104">
        <f>$C43&amp;H43</f>
      </c>
      <c r="AV43" s="104">
        <f>$C43&amp;I43</f>
      </c>
      <c r="AW43" s="116"/>
      <c r="AX43" s="115" t="s">
        <v>24</v>
      </c>
      <c r="AY43" s="117"/>
      <c r="AZ43" s="116"/>
      <c r="BA43" s="115" t="s">
        <v>24</v>
      </c>
      <c r="BB43" s="94" t="e">
        <f>IF(#REF!-AY43&gt;0,1,0)</f>
        <v>#REF!</v>
      </c>
      <c r="BD43" s="106">
        <f t="shared" si="0"/>
      </c>
      <c r="BE43" s="107">
        <f>IF(F43="",1,1)</f>
        <v>1</v>
      </c>
      <c r="BF43" s="108">
        <f>IF(G43="","",1)</f>
      </c>
    </row>
    <row r="44" spans="2:58" ht="27" customHeight="1">
      <c r="B44" s="215"/>
      <c r="C44" s="173"/>
      <c r="D44" s="173"/>
      <c r="E44" s="102"/>
      <c r="F44" s="173"/>
      <c r="G44" s="132"/>
      <c r="H44" s="132"/>
      <c r="I44" s="137"/>
      <c r="K44" s="122"/>
      <c r="L44" s="123"/>
      <c r="M44" s="123"/>
      <c r="N44" s="124"/>
      <c r="O44" s="124"/>
      <c r="R44" s="125"/>
      <c r="S44" s="125"/>
      <c r="T44" s="125"/>
      <c r="U44" s="125"/>
      <c r="V44" s="125"/>
      <c r="W44" s="120"/>
      <c r="X44" s="58"/>
      <c r="AC44" s="110"/>
      <c r="AD44" s="110"/>
      <c r="AE44" s="110"/>
      <c r="AF44" s="110"/>
      <c r="AG44" s="110"/>
      <c r="AH44" s="110"/>
      <c r="AI44" s="110"/>
      <c r="AJ44" s="110"/>
      <c r="AK44" s="112"/>
      <c r="AL44" s="112"/>
      <c r="AM44" s="112"/>
      <c r="AT44" s="111"/>
      <c r="AU44" s="111"/>
      <c r="AV44" s="111"/>
      <c r="BD44" s="106">
        <f t="shared" si="0"/>
      </c>
      <c r="BE44" s="112">
        <f>IF(AND(BF43=1,BD44=""),1,"")</f>
      </c>
      <c r="BF44" s="112">
        <f>IF(AND(BF43=1,BE43=""),1,"")</f>
      </c>
    </row>
    <row r="45" spans="2:58" ht="27" customHeight="1">
      <c r="B45" s="214">
        <f t="shared" si="1"/>
        <v>16</v>
      </c>
      <c r="C45" s="173"/>
      <c r="D45" s="173"/>
      <c r="E45" s="102"/>
      <c r="F45" s="173"/>
      <c r="G45" s="132"/>
      <c r="H45" s="132"/>
      <c r="I45" s="137"/>
      <c r="J45" s="151">
        <f>IF(E45="","",LEN(E45)-LEN(SUBSTITUTE(SUBSTITUTE(E45," ",),"　",)))</f>
      </c>
      <c r="K45" s="126"/>
      <c r="L45" s="123"/>
      <c r="M45" s="123"/>
      <c r="N45" s="124"/>
      <c r="O45" s="124"/>
      <c r="P45" s="1">
        <f>IF($B$4="","",IF($B$4="中学",$B$4&amp;C45,IF($B$4="高校",$B$4&amp;C45,C45)))</f>
      </c>
      <c r="Q45" s="2">
        <f>COUNTA(G45,H45,I45)</f>
        <v>0</v>
      </c>
      <c r="R45" s="125"/>
      <c r="S45" s="125"/>
      <c r="T45" s="125"/>
      <c r="U45" s="127"/>
      <c r="V45" s="127"/>
      <c r="W45" s="120"/>
      <c r="X45" s="58"/>
      <c r="AB45" s="3">
        <v>16</v>
      </c>
      <c r="AC45" s="103">
        <f>IF(D45="","",C45&amp;D45)</f>
      </c>
      <c r="AD45" s="103">
        <f>IF(AC45="",1,AC45)</f>
        <v>1</v>
      </c>
      <c r="AE45" s="103">
        <f>IF(ISERROR(VLOOKUP(AD45,$AC$13:AC44,1,FALSE)),0,VLOOKUP(AD45,$AC$13:AC44,1,FALSE))</f>
        <v>0</v>
      </c>
      <c r="AF45" s="103">
        <f>IF(AE45&gt;1,1,0)</f>
        <v>0</v>
      </c>
      <c r="AG45" s="103">
        <f>D45&amp;E45</f>
      </c>
      <c r="AH45" s="103">
        <f>IF(AG45="",1,AG45)</f>
        <v>1</v>
      </c>
      <c r="AI45" s="103">
        <f>C45&amp;D45&amp;E45</f>
      </c>
      <c r="AJ45" s="103">
        <f>IF(AI45="",1,AI45)</f>
        <v>1</v>
      </c>
      <c r="AK45" s="112">
        <f>IF(ISERROR(VLOOKUP(AJ45,$AI$13:AI44,1,FALSE)),0,VLOOKUP(AJ45,$AI$13:AI44,1,FALSE))</f>
        <v>0</v>
      </c>
      <c r="AL45" s="112">
        <f>IF(AK45&gt;1,1,0)</f>
        <v>0</v>
      </c>
      <c r="AM45" s="112">
        <f>AF45-AL45</f>
        <v>0</v>
      </c>
      <c r="AN45" s="3">
        <f>IF(AD45=AE45,1,"")</f>
      </c>
      <c r="AO45" s="3">
        <f>C45</f>
        <v>0</v>
      </c>
      <c r="AP45" s="3">
        <f aca="true" t="shared" si="4" ref="AP45:AQ49">AO45</f>
        <v>0</v>
      </c>
      <c r="AQ45" s="3">
        <f t="shared" si="4"/>
        <v>0</v>
      </c>
      <c r="AT45" s="104">
        <f>C45&amp;G45</f>
      </c>
      <c r="AU45" s="104">
        <f>$C45&amp;H45</f>
      </c>
      <c r="AV45" s="104">
        <f>$C45&amp;I45</f>
      </c>
      <c r="BD45" s="106">
        <f t="shared" si="0"/>
      </c>
      <c r="BE45" s="107">
        <f>IF(F45="",1,1)</f>
        <v>1</v>
      </c>
      <c r="BF45" s="108">
        <f>IF(G45="","",1)</f>
      </c>
    </row>
    <row r="46" spans="2:58" ht="27" customHeight="1">
      <c r="B46" s="215"/>
      <c r="C46" s="173"/>
      <c r="D46" s="173"/>
      <c r="E46" s="102"/>
      <c r="F46" s="173"/>
      <c r="G46" s="132"/>
      <c r="H46" s="132"/>
      <c r="I46" s="137"/>
      <c r="K46" s="122"/>
      <c r="L46" s="123"/>
      <c r="M46" s="123"/>
      <c r="N46" s="124"/>
      <c r="O46" s="124"/>
      <c r="R46" s="125"/>
      <c r="S46" s="125"/>
      <c r="T46" s="125"/>
      <c r="U46" s="125"/>
      <c r="V46" s="125"/>
      <c r="W46" s="120"/>
      <c r="X46" s="58"/>
      <c r="AC46" s="110"/>
      <c r="AD46" s="110"/>
      <c r="AE46" s="110"/>
      <c r="AF46" s="110"/>
      <c r="AG46" s="110"/>
      <c r="AH46" s="110"/>
      <c r="AI46" s="110"/>
      <c r="AJ46" s="110"/>
      <c r="AK46" s="112"/>
      <c r="AL46" s="112"/>
      <c r="AM46" s="112"/>
      <c r="AP46" s="3">
        <f t="shared" si="4"/>
        <v>0</v>
      </c>
      <c r="AQ46" s="3">
        <f t="shared" si="4"/>
        <v>0</v>
      </c>
      <c r="AT46" s="111"/>
      <c r="AU46" s="111"/>
      <c r="AV46" s="111"/>
      <c r="BD46" s="106">
        <f t="shared" si="0"/>
      </c>
      <c r="BE46" s="112">
        <f>IF(AND(BF45=1,BD46=""),1,"")</f>
      </c>
      <c r="BF46" s="112">
        <f>IF(AND(BF45=1,BE45=""),1,"")</f>
      </c>
    </row>
    <row r="47" spans="2:58" ht="27" customHeight="1">
      <c r="B47" s="214">
        <f t="shared" si="1"/>
        <v>17</v>
      </c>
      <c r="C47" s="173"/>
      <c r="D47" s="173"/>
      <c r="E47" s="102"/>
      <c r="F47" s="173"/>
      <c r="G47" s="132"/>
      <c r="H47" s="132"/>
      <c r="I47" s="137"/>
      <c r="J47" s="151">
        <f>IF(E47="","",LEN(E47)-LEN(SUBSTITUTE(SUBSTITUTE(E47," ",),"　",)))</f>
      </c>
      <c r="K47" s="122"/>
      <c r="L47" s="124"/>
      <c r="M47" s="124"/>
      <c r="N47" s="124"/>
      <c r="O47" s="124"/>
      <c r="P47" s="1">
        <f>IF($B$4="","",IF($B$4="中学",$B$4&amp;C47,IF($B$4="高校",$B$4&amp;C47,C47)))</f>
      </c>
      <c r="Q47" s="2">
        <f>COUNTA(G47,H47,I47)</f>
        <v>0</v>
      </c>
      <c r="R47" s="125"/>
      <c r="S47" s="125"/>
      <c r="T47" s="125"/>
      <c r="U47" s="127"/>
      <c r="V47" s="127"/>
      <c r="W47" s="120"/>
      <c r="X47" s="58"/>
      <c r="AB47" s="3">
        <v>17</v>
      </c>
      <c r="AC47" s="103">
        <f>IF(D47="","",C47&amp;D47)</f>
      </c>
      <c r="AD47" s="103">
        <f>IF(AC47="",1,AC47)</f>
        <v>1</v>
      </c>
      <c r="AE47" s="103">
        <f>IF(ISERROR(VLOOKUP(AD47,$AC$13:AC46,1,FALSE)),0,VLOOKUP(AD47,$AC$13:AC46,1,FALSE))</f>
        <v>0</v>
      </c>
      <c r="AF47" s="103">
        <f>IF(AE47&gt;1,1,0)</f>
        <v>0</v>
      </c>
      <c r="AG47" s="103">
        <f>D47&amp;E47</f>
      </c>
      <c r="AH47" s="103">
        <f>IF(AG47="",1,AG47)</f>
        <v>1</v>
      </c>
      <c r="AI47" s="103">
        <f>C47&amp;D47&amp;E47</f>
      </c>
      <c r="AJ47" s="103">
        <f>IF(AI47="",1,AI47)</f>
        <v>1</v>
      </c>
      <c r="AK47" s="112">
        <f>IF(ISERROR(VLOOKUP(AJ47,$AI$13:AI46,1,FALSE)),0,VLOOKUP(AJ47,$AI$13:AI46,1,FALSE))</f>
        <v>0</v>
      </c>
      <c r="AL47" s="112">
        <f>IF(AK47&gt;1,1,0)</f>
        <v>0</v>
      </c>
      <c r="AM47" s="112">
        <f>AF47-AL47</f>
        <v>0</v>
      </c>
      <c r="AN47" s="3">
        <f>IF(AD47=AE47,1,"")</f>
      </c>
      <c r="AO47" s="3">
        <f>C47</f>
        <v>0</v>
      </c>
      <c r="AP47" s="3">
        <f t="shared" si="4"/>
        <v>0</v>
      </c>
      <c r="AQ47" s="3">
        <f t="shared" si="4"/>
        <v>0</v>
      </c>
      <c r="AT47" s="104">
        <f>C47&amp;G47</f>
      </c>
      <c r="AU47" s="104">
        <f>$C47&amp;H47</f>
      </c>
      <c r="AV47" s="104">
        <f>$C47&amp;I47</f>
      </c>
      <c r="BD47" s="106">
        <f aca="true" t="shared" si="5" ref="BD47:BD78">IF(E47="","",1)</f>
      </c>
      <c r="BE47" s="107">
        <f>IF(F47="",1,1)</f>
        <v>1</v>
      </c>
      <c r="BF47" s="108">
        <f>IF(G47="","",1)</f>
      </c>
    </row>
    <row r="48" spans="2:58" ht="27" customHeight="1">
      <c r="B48" s="215"/>
      <c r="C48" s="173"/>
      <c r="D48" s="173"/>
      <c r="E48" s="102"/>
      <c r="F48" s="173"/>
      <c r="G48" s="132"/>
      <c r="H48" s="132"/>
      <c r="I48" s="137"/>
      <c r="K48" s="122"/>
      <c r="L48" s="123"/>
      <c r="M48" s="123"/>
      <c r="N48" s="124"/>
      <c r="O48" s="124"/>
      <c r="R48" s="125"/>
      <c r="S48" s="125"/>
      <c r="T48" s="125"/>
      <c r="U48" s="125"/>
      <c r="V48" s="125"/>
      <c r="W48" s="120"/>
      <c r="X48" s="58"/>
      <c r="AC48" s="110"/>
      <c r="AD48" s="110"/>
      <c r="AE48" s="110"/>
      <c r="AF48" s="110"/>
      <c r="AG48" s="110"/>
      <c r="AH48" s="110"/>
      <c r="AI48" s="110"/>
      <c r="AJ48" s="110"/>
      <c r="AK48" s="112"/>
      <c r="AL48" s="112"/>
      <c r="AM48" s="112"/>
      <c r="AP48" s="3">
        <f t="shared" si="4"/>
        <v>0</v>
      </c>
      <c r="AQ48" s="3">
        <f t="shared" si="4"/>
        <v>0</v>
      </c>
      <c r="AT48" s="111"/>
      <c r="AU48" s="111"/>
      <c r="AV48" s="111"/>
      <c r="BD48" s="106">
        <f t="shared" si="5"/>
      </c>
      <c r="BE48" s="112">
        <f>IF(AND(BF47=1,BD48=""),1,"")</f>
      </c>
      <c r="BF48" s="112">
        <f>IF(AND(BF47=1,BE47=""),1,"")</f>
      </c>
    </row>
    <row r="49" spans="2:58" ht="27" customHeight="1">
      <c r="B49" s="214">
        <f t="shared" si="1"/>
        <v>18</v>
      </c>
      <c r="C49" s="173"/>
      <c r="D49" s="173"/>
      <c r="E49" s="102"/>
      <c r="F49" s="173"/>
      <c r="G49" s="132"/>
      <c r="H49" s="132"/>
      <c r="I49" s="137"/>
      <c r="J49" s="151">
        <f>IF(E49="","",LEN(E49)-LEN(SUBSTITUTE(SUBSTITUTE(E49," ",),"　",)))</f>
      </c>
      <c r="K49" s="122"/>
      <c r="L49" s="123"/>
      <c r="M49" s="123"/>
      <c r="N49" s="124"/>
      <c r="O49" s="124"/>
      <c r="P49" s="1">
        <f>IF($B$4="","",IF($B$4="中学",$B$4&amp;C49,IF($B$4="高校",$B$4&amp;C49,C49)))</f>
      </c>
      <c r="Q49" s="2">
        <f>COUNTA(G49,H49,I49)</f>
        <v>0</v>
      </c>
      <c r="R49" s="125"/>
      <c r="S49" s="125"/>
      <c r="T49" s="127"/>
      <c r="U49" s="127"/>
      <c r="V49" s="127"/>
      <c r="W49" s="120"/>
      <c r="X49" s="58"/>
      <c r="AB49" s="3">
        <v>18</v>
      </c>
      <c r="AC49" s="103">
        <f>IF(D49="","",C49&amp;D49)</f>
      </c>
      <c r="AD49" s="103">
        <f>IF(AC49="",1,AC49)</f>
        <v>1</v>
      </c>
      <c r="AE49" s="103">
        <f>IF(ISERROR(VLOOKUP(AD49,$AC$13:AC48,1,FALSE)),0,VLOOKUP(AD49,$AC$13:AC48,1,FALSE))</f>
        <v>0</v>
      </c>
      <c r="AF49" s="103">
        <f>IF(AE49&gt;1,1,0)</f>
        <v>0</v>
      </c>
      <c r="AG49" s="103">
        <f>D49&amp;E49</f>
      </c>
      <c r="AH49" s="103">
        <f>IF(AG49="",1,AG49)</f>
        <v>1</v>
      </c>
      <c r="AI49" s="103">
        <f>C49&amp;D49&amp;E49</f>
      </c>
      <c r="AJ49" s="103">
        <f>IF(AI49="",1,AI49)</f>
        <v>1</v>
      </c>
      <c r="AK49" s="112">
        <f>IF(ISERROR(VLOOKUP(AJ49,$AI$13:AI48,1,FALSE)),0,VLOOKUP(AJ49,$AI$13:AI48,1,FALSE))</f>
        <v>0</v>
      </c>
      <c r="AL49" s="112">
        <f>IF(AK49&gt;1,1,0)</f>
        <v>0</v>
      </c>
      <c r="AM49" s="112">
        <f>AF49-AL49</f>
        <v>0</v>
      </c>
      <c r="AN49" s="3">
        <f>IF(AD49=AE49,1,"")</f>
      </c>
      <c r="AO49" s="3">
        <f>C49</f>
        <v>0</v>
      </c>
      <c r="AP49" s="3">
        <f t="shared" si="4"/>
        <v>0</v>
      </c>
      <c r="AQ49" s="3">
        <f t="shared" si="4"/>
        <v>0</v>
      </c>
      <c r="AT49" s="104">
        <f>C49&amp;G49</f>
      </c>
      <c r="AU49" s="104">
        <f>$C49&amp;H49</f>
      </c>
      <c r="AV49" s="104">
        <f>$C49&amp;I49</f>
      </c>
      <c r="BD49" s="106">
        <f t="shared" si="5"/>
      </c>
      <c r="BE49" s="107">
        <f>IF(F49="",1,1)</f>
        <v>1</v>
      </c>
      <c r="BF49" s="108">
        <f>IF(G49="","",1)</f>
      </c>
    </row>
    <row r="50" spans="2:58" ht="27" customHeight="1">
      <c r="B50" s="215"/>
      <c r="C50" s="173"/>
      <c r="D50" s="173"/>
      <c r="E50" s="102"/>
      <c r="F50" s="173"/>
      <c r="G50" s="132"/>
      <c r="H50" s="132"/>
      <c r="I50" s="137"/>
      <c r="K50" s="122"/>
      <c r="L50" s="123"/>
      <c r="M50" s="123"/>
      <c r="N50" s="124"/>
      <c r="O50" s="124"/>
      <c r="R50" s="125"/>
      <c r="S50" s="125"/>
      <c r="T50" s="125"/>
      <c r="U50" s="127"/>
      <c r="V50" s="127"/>
      <c r="W50" s="120"/>
      <c r="X50" s="58"/>
      <c r="AC50" s="110"/>
      <c r="AD50" s="110"/>
      <c r="AE50" s="110"/>
      <c r="AF50" s="110"/>
      <c r="AG50" s="110"/>
      <c r="AH50" s="110"/>
      <c r="AI50" s="110"/>
      <c r="AJ50" s="110"/>
      <c r="AK50" s="112"/>
      <c r="AL50" s="112"/>
      <c r="AM50" s="112"/>
      <c r="AT50" s="111"/>
      <c r="AU50" s="111"/>
      <c r="AV50" s="111"/>
      <c r="BD50" s="106">
        <f t="shared" si="5"/>
      </c>
      <c r="BE50" s="112">
        <f>IF(AND(BF49=1,BD50=""),1,"")</f>
      </c>
      <c r="BF50" s="112">
        <f>IF(AND(BF49=1,BE49=""),1,"")</f>
      </c>
    </row>
    <row r="51" spans="2:58" ht="27" customHeight="1">
      <c r="B51" s="214">
        <f t="shared" si="1"/>
        <v>19</v>
      </c>
      <c r="C51" s="173"/>
      <c r="D51" s="173"/>
      <c r="E51" s="102"/>
      <c r="F51" s="173"/>
      <c r="G51" s="132"/>
      <c r="H51" s="132"/>
      <c r="I51" s="137"/>
      <c r="J51" s="151">
        <f>IF(E51="","",LEN(E51)-LEN(SUBSTITUTE(SUBSTITUTE(E51," ",),"　",)))</f>
      </c>
      <c r="K51" s="122"/>
      <c r="L51" s="123"/>
      <c r="M51" s="123"/>
      <c r="N51" s="124"/>
      <c r="O51" s="124"/>
      <c r="P51" s="1">
        <f>IF($B$4="","",IF($B$4="中学",$B$4&amp;C51,IF($B$4="高校",$B$4&amp;C51,C51)))</f>
      </c>
      <c r="Q51" s="2">
        <f>COUNTA(G51,H51,I51)</f>
        <v>0</v>
      </c>
      <c r="R51" s="125"/>
      <c r="S51" s="125"/>
      <c r="T51" s="125"/>
      <c r="U51" s="127"/>
      <c r="V51" s="127"/>
      <c r="W51" s="120"/>
      <c r="X51" s="58"/>
      <c r="AB51" s="3">
        <v>19</v>
      </c>
      <c r="AC51" s="103">
        <f>IF(D51="","",C51&amp;D51)</f>
      </c>
      <c r="AD51" s="103">
        <f>IF(AC51="",1,AC51)</f>
        <v>1</v>
      </c>
      <c r="AE51" s="103">
        <f>IF(ISERROR(VLOOKUP(AD51,$AC$13:AC50,1,FALSE)),0,VLOOKUP(AD51,$AC$13:AC50,1,FALSE))</f>
        <v>0</v>
      </c>
      <c r="AF51" s="103">
        <f>IF(AE51&gt;1,1,0)</f>
        <v>0</v>
      </c>
      <c r="AG51" s="103">
        <f>D51&amp;E51</f>
      </c>
      <c r="AH51" s="103">
        <f>IF(AG51="",1,AG51)</f>
        <v>1</v>
      </c>
      <c r="AI51" s="103">
        <f>C51&amp;D51&amp;E51</f>
      </c>
      <c r="AJ51" s="103">
        <f>IF(AI51="",1,AI51)</f>
        <v>1</v>
      </c>
      <c r="AK51" s="112">
        <f>IF(ISERROR(VLOOKUP(AJ51,$AI$13:AI50,1,FALSE)),0,VLOOKUP(AJ51,$AI$13:AI50,1,FALSE))</f>
        <v>0</v>
      </c>
      <c r="AL51" s="112">
        <f>IF(AK51&gt;1,1,0)</f>
        <v>0</v>
      </c>
      <c r="AM51" s="112">
        <f>AF51-AL51</f>
        <v>0</v>
      </c>
      <c r="AN51" s="3">
        <f>IF(AD51=AE51,1,"")</f>
      </c>
      <c r="AO51" s="3">
        <f>C51</f>
        <v>0</v>
      </c>
      <c r="AP51" s="3">
        <f>AO51</f>
        <v>0</v>
      </c>
      <c r="AQ51" s="3">
        <f>AP51</f>
        <v>0</v>
      </c>
      <c r="AT51" s="104">
        <f>C51&amp;G51</f>
      </c>
      <c r="AU51" s="104">
        <f>$C51&amp;H51</f>
      </c>
      <c r="AV51" s="104">
        <f>$C51&amp;I51</f>
      </c>
      <c r="BD51" s="106">
        <f t="shared" si="5"/>
      </c>
      <c r="BE51" s="107">
        <f>IF(F51="",1,1)</f>
        <v>1</v>
      </c>
      <c r="BF51" s="108">
        <f>IF(G51="","",1)</f>
      </c>
    </row>
    <row r="52" spans="2:58" ht="27" customHeight="1">
      <c r="B52" s="215"/>
      <c r="C52" s="173"/>
      <c r="D52" s="173"/>
      <c r="E52" s="102"/>
      <c r="F52" s="173"/>
      <c r="G52" s="132"/>
      <c r="H52" s="132"/>
      <c r="I52" s="137"/>
      <c r="K52" s="122"/>
      <c r="L52" s="123"/>
      <c r="M52" s="123"/>
      <c r="N52" s="124"/>
      <c r="O52" s="124"/>
      <c r="R52" s="125"/>
      <c r="S52" s="125"/>
      <c r="T52" s="125"/>
      <c r="U52" s="127"/>
      <c r="V52" s="127"/>
      <c r="W52" s="120"/>
      <c r="X52" s="58"/>
      <c r="AC52" s="110"/>
      <c r="AD52" s="110"/>
      <c r="AE52" s="110"/>
      <c r="AF52" s="110"/>
      <c r="AG52" s="110"/>
      <c r="AH52" s="110"/>
      <c r="AI52" s="110"/>
      <c r="AJ52" s="110"/>
      <c r="AK52" s="112"/>
      <c r="AL52" s="112"/>
      <c r="AM52" s="112"/>
      <c r="AT52" s="111"/>
      <c r="AU52" s="111"/>
      <c r="AV52" s="111"/>
      <c r="BD52" s="106">
        <f t="shared" si="5"/>
      </c>
      <c r="BE52" s="112">
        <f>IF(AND(BF51=1,BD52=""),1,"")</f>
      </c>
      <c r="BF52" s="112">
        <f>IF(AND(BF51=1,BE51=""),1,"")</f>
      </c>
    </row>
    <row r="53" spans="2:58" ht="27" customHeight="1" thickBot="1">
      <c r="B53" s="227">
        <f t="shared" si="1"/>
        <v>20</v>
      </c>
      <c r="C53" s="173"/>
      <c r="D53" s="173"/>
      <c r="E53" s="102"/>
      <c r="F53" s="173"/>
      <c r="G53" s="132"/>
      <c r="H53" s="132"/>
      <c r="I53" s="137"/>
      <c r="J53" s="151">
        <f>IF(E53="","",LEN(E53)-LEN(SUBSTITUTE(SUBSTITUTE(E53," ",),"　",)))</f>
      </c>
      <c r="K53" s="122"/>
      <c r="L53" s="123"/>
      <c r="M53" s="123"/>
      <c r="N53" s="123"/>
      <c r="O53" s="123"/>
      <c r="P53" s="1">
        <f>IF($B$4="","",IF($B$4="中学",$B$4&amp;C53,IF($B$4="高校",$B$4&amp;C53,C53)))</f>
      </c>
      <c r="Q53" s="2">
        <f>COUNTA(G53,H53,I53)</f>
        <v>0</v>
      </c>
      <c r="R53" s="127"/>
      <c r="S53" s="127"/>
      <c r="T53" s="125"/>
      <c r="U53" s="127"/>
      <c r="V53" s="127"/>
      <c r="W53" s="120"/>
      <c r="X53" s="58"/>
      <c r="AB53" s="3">
        <v>20</v>
      </c>
      <c r="AC53" s="103">
        <f>IF(D53="","",C53&amp;D53)</f>
      </c>
      <c r="AD53" s="103">
        <f>IF(AC53="",1,AC53)</f>
        <v>1</v>
      </c>
      <c r="AE53" s="103">
        <f>IF(ISERROR(VLOOKUP(AD53,$AC$13:AC52,1,FALSE)),0,VLOOKUP(AD53,$AC$13:AC52,1,FALSE))</f>
        <v>0</v>
      </c>
      <c r="AF53" s="103">
        <f>IF(AE53&gt;1,1,0)</f>
        <v>0</v>
      </c>
      <c r="AG53" s="103">
        <f>D53&amp;E53</f>
      </c>
      <c r="AH53" s="103">
        <f>IF(AG53="",1,AG53)</f>
        <v>1</v>
      </c>
      <c r="AI53" s="103">
        <f>C53&amp;D53&amp;E53</f>
      </c>
      <c r="AJ53" s="103">
        <f>IF(AI53="",1,AI53)</f>
        <v>1</v>
      </c>
      <c r="AK53" s="112">
        <f>IF(ISERROR(VLOOKUP(AJ53,$AI$13:AI52,1,FALSE)),0,VLOOKUP(AJ53,$AI$13:AI52,1,FALSE))</f>
        <v>0</v>
      </c>
      <c r="AL53" s="112">
        <f>IF(AK53&gt;1,1,0)</f>
        <v>0</v>
      </c>
      <c r="AM53" s="112">
        <f>AF53-AL53</f>
        <v>0</v>
      </c>
      <c r="AN53" s="3">
        <f>IF(AD53=AE53,1,"")</f>
      </c>
      <c r="AO53" s="3">
        <f>C53</f>
        <v>0</v>
      </c>
      <c r="AP53" s="3">
        <f>AO53</f>
        <v>0</v>
      </c>
      <c r="AQ53" s="3">
        <f>AP53</f>
        <v>0</v>
      </c>
      <c r="AT53" s="104">
        <f>C53&amp;G53</f>
      </c>
      <c r="AU53" s="104">
        <f>$C53&amp;H53</f>
      </c>
      <c r="AV53" s="104">
        <f>$C53&amp;I53</f>
      </c>
      <c r="BD53" s="106">
        <f t="shared" si="5"/>
      </c>
      <c r="BE53" s="107">
        <f>IF(F53="",1,1)</f>
        <v>1</v>
      </c>
      <c r="BF53" s="108">
        <f>IF(G53="","",1)</f>
      </c>
    </row>
    <row r="54" spans="2:58" ht="27" customHeight="1" thickBot="1">
      <c r="B54" s="225"/>
      <c r="C54" s="174"/>
      <c r="D54" s="174"/>
      <c r="E54" s="118"/>
      <c r="F54" s="174"/>
      <c r="G54" s="133"/>
      <c r="H54" s="133"/>
      <c r="I54" s="138"/>
      <c r="K54" s="122"/>
      <c r="L54" s="123"/>
      <c r="M54" s="123"/>
      <c r="N54" s="123"/>
      <c r="O54" s="123"/>
      <c r="R54" s="127"/>
      <c r="S54" s="127"/>
      <c r="T54" s="125"/>
      <c r="U54" s="127"/>
      <c r="V54" s="127"/>
      <c r="W54" s="120"/>
      <c r="X54" s="58"/>
      <c r="AC54" s="110"/>
      <c r="AD54" s="110"/>
      <c r="AE54" s="110"/>
      <c r="AF54" s="110"/>
      <c r="AG54" s="110"/>
      <c r="AH54" s="110"/>
      <c r="AI54" s="110"/>
      <c r="AJ54" s="110"/>
      <c r="AK54" s="112"/>
      <c r="AL54" s="112"/>
      <c r="AM54" s="112"/>
      <c r="AT54" s="111"/>
      <c r="AU54" s="111"/>
      <c r="AV54" s="111"/>
      <c r="BD54" s="106">
        <f t="shared" si="5"/>
      </c>
      <c r="BE54" s="112">
        <f>IF(AND(BF53=1,BD54=""),1,"")</f>
      </c>
      <c r="BF54" s="112">
        <f>IF(AND(BF53=1,BE53=""),1,"")</f>
      </c>
    </row>
    <row r="55" spans="1:58" ht="27" customHeight="1" thickBot="1">
      <c r="A55" s="59">
        <f>COUNTA(E55,E57,E59,E61,E63,E65,E67,E69,E71,E73)</f>
        <v>0</v>
      </c>
      <c r="B55" s="225">
        <f t="shared" si="1"/>
        <v>21</v>
      </c>
      <c r="C55" s="191"/>
      <c r="D55" s="175"/>
      <c r="E55" s="119"/>
      <c r="F55" s="175"/>
      <c r="G55" s="134"/>
      <c r="H55" s="134"/>
      <c r="I55" s="140"/>
      <c r="J55" s="151">
        <f>IF(E55="","",LEN(E55)-LEN(SUBSTITUTE(SUBSTITUTE(E55," ",),"　",)))</f>
      </c>
      <c r="K55" s="122"/>
      <c r="L55" s="123"/>
      <c r="M55" s="123"/>
      <c r="N55" s="124"/>
      <c r="O55" s="124"/>
      <c r="P55" s="1">
        <f>IF($B$4="","",IF($B$4="中学",$B$4&amp;C55,IF($B$4="高校",$B$4&amp;C55,C55)))</f>
      </c>
      <c r="Q55" s="2">
        <f>COUNTA(G55,H55,I55)</f>
        <v>0</v>
      </c>
      <c r="R55" s="125"/>
      <c r="S55" s="125"/>
      <c r="T55" s="125"/>
      <c r="U55" s="127"/>
      <c r="V55" s="127"/>
      <c r="W55" s="120"/>
      <c r="X55" s="58"/>
      <c r="AB55" s="3">
        <v>21</v>
      </c>
      <c r="AC55" s="103">
        <f>IF(D55="","",C55&amp;D55)</f>
      </c>
      <c r="AD55" s="103">
        <f>IF(AC55="",1,AC55)</f>
        <v>1</v>
      </c>
      <c r="AE55" s="103">
        <f>IF(ISERROR(VLOOKUP(AD55,$AC$13:AC54,1,FALSE)),0,VLOOKUP(AD55,$AC$13:AC54,1,FALSE))</f>
        <v>0</v>
      </c>
      <c r="AF55" s="103">
        <f>IF(AE55&gt;1,1,0)</f>
        <v>0</v>
      </c>
      <c r="AG55" s="103">
        <f>D55&amp;E55</f>
      </c>
      <c r="AH55" s="103">
        <f>IF(AG55="",1,AG55)</f>
        <v>1</v>
      </c>
      <c r="AI55" s="103">
        <f>C55&amp;D55&amp;E55</f>
      </c>
      <c r="AJ55" s="103">
        <f>IF(AI55="",1,AI55)</f>
        <v>1</v>
      </c>
      <c r="AK55" s="112">
        <f>IF(ISERROR(VLOOKUP(AJ55,$AI$13:AI54,1,FALSE)),0,VLOOKUP(AJ55,$AI$13:AI54,1,FALSE))</f>
        <v>0</v>
      </c>
      <c r="AL55" s="112">
        <f>IF(AK55&gt;1,1,0)</f>
        <v>0</v>
      </c>
      <c r="AM55" s="112">
        <f>AF55-AL55</f>
        <v>0</v>
      </c>
      <c r="AN55" s="3">
        <f>IF(AD55=AE55,1,"")</f>
      </c>
      <c r="AO55" s="3">
        <f>C55</f>
        <v>0</v>
      </c>
      <c r="AP55" s="3">
        <f>AO55</f>
        <v>0</v>
      </c>
      <c r="AQ55" s="3">
        <f>AP55</f>
        <v>0</v>
      </c>
      <c r="AT55" s="104">
        <f>C55&amp;G55</f>
      </c>
      <c r="AU55" s="104">
        <f>$C55&amp;H55</f>
      </c>
      <c r="AV55" s="104">
        <f>$C55&amp;I55</f>
      </c>
      <c r="BD55" s="106">
        <f t="shared" si="5"/>
      </c>
      <c r="BE55" s="107">
        <f>IF(F55="",1,1)</f>
        <v>1</v>
      </c>
      <c r="BF55" s="108">
        <f>IF(G55="","",1)</f>
      </c>
    </row>
    <row r="56" spans="1:58" ht="27" customHeight="1">
      <c r="A56" s="109">
        <f>COUNTA(G55,G57,G59,G61,G63,G65,G67,G69,G71,G73)</f>
        <v>0</v>
      </c>
      <c r="B56" s="226"/>
      <c r="C56" s="173"/>
      <c r="D56" s="173"/>
      <c r="E56" s="102"/>
      <c r="F56" s="173"/>
      <c r="G56" s="132"/>
      <c r="H56" s="132"/>
      <c r="I56" s="137"/>
      <c r="K56" s="122"/>
      <c r="L56" s="123"/>
      <c r="M56" s="123"/>
      <c r="N56" s="124"/>
      <c r="O56" s="124"/>
      <c r="R56" s="125"/>
      <c r="S56" s="125"/>
      <c r="T56" s="125"/>
      <c r="U56" s="127"/>
      <c r="V56" s="127"/>
      <c r="W56" s="120"/>
      <c r="X56" s="58"/>
      <c r="AC56" s="110"/>
      <c r="AD56" s="110"/>
      <c r="AE56" s="110"/>
      <c r="AF56" s="110"/>
      <c r="AG56" s="110"/>
      <c r="AH56" s="110"/>
      <c r="AI56" s="110"/>
      <c r="AJ56" s="110"/>
      <c r="AK56" s="112"/>
      <c r="AL56" s="112"/>
      <c r="AM56" s="112"/>
      <c r="AT56" s="111"/>
      <c r="AU56" s="111"/>
      <c r="AV56" s="111"/>
      <c r="BD56" s="106">
        <f t="shared" si="5"/>
      </c>
      <c r="BE56" s="112">
        <f>IF(AND(BF55=1,BD56=""),1,"")</f>
      </c>
      <c r="BF56" s="112">
        <f>IF(AND(BF55=1,BE55=""),1,"")</f>
      </c>
    </row>
    <row r="57" spans="2:58" ht="27" customHeight="1">
      <c r="B57" s="214">
        <f t="shared" si="1"/>
        <v>22</v>
      </c>
      <c r="C57" s="173"/>
      <c r="D57" s="173"/>
      <c r="E57" s="102"/>
      <c r="F57" s="173"/>
      <c r="G57" s="132"/>
      <c r="H57" s="132"/>
      <c r="I57" s="137"/>
      <c r="J57" s="151">
        <f>IF(E57="","",LEN(E57)-LEN(SUBSTITUTE(SUBSTITUTE(E57," ",),"　",)))</f>
      </c>
      <c r="K57" s="122"/>
      <c r="L57" s="124"/>
      <c r="M57" s="124"/>
      <c r="N57" s="124"/>
      <c r="O57" s="124"/>
      <c r="P57" s="1">
        <f>IF($B$4="","",IF($B$4="中学",$B$4&amp;C57,IF($B$4="高校",$B$4&amp;C57,C57)))</f>
      </c>
      <c r="Q57" s="2">
        <f>COUNTA(G57,H57,I57)</f>
        <v>0</v>
      </c>
      <c r="R57" s="125"/>
      <c r="S57" s="125"/>
      <c r="T57" s="127"/>
      <c r="U57" s="125"/>
      <c r="V57" s="125"/>
      <c r="W57" s="121"/>
      <c r="X57" s="58"/>
      <c r="AB57" s="3">
        <v>22</v>
      </c>
      <c r="AC57" s="103">
        <f>IF(D57="","",C57&amp;D57)</f>
      </c>
      <c r="AD57" s="103">
        <f>IF(AC57="",1,AC57)</f>
        <v>1</v>
      </c>
      <c r="AE57" s="103">
        <f>IF(ISERROR(VLOOKUP(AD57,$AC$13:AC56,1,FALSE)),0,VLOOKUP(AD57,$AC$13:AC56,1,FALSE))</f>
        <v>0</v>
      </c>
      <c r="AF57" s="103">
        <f>IF(AE57&gt;1,1,0)</f>
        <v>0</v>
      </c>
      <c r="AG57" s="103">
        <f>D57&amp;E57</f>
      </c>
      <c r="AH57" s="103">
        <f>IF(AG57="",1,AG57)</f>
        <v>1</v>
      </c>
      <c r="AI57" s="103">
        <f>C57&amp;D57&amp;E57</f>
      </c>
      <c r="AJ57" s="103">
        <f>IF(AI57="",1,AI57)</f>
        <v>1</v>
      </c>
      <c r="AK57" s="112">
        <f>IF(ISERROR(VLOOKUP(AJ57,$AI$13:AI56,1,FALSE)),0,VLOOKUP(AJ57,$AI$13:AI56,1,FALSE))</f>
        <v>0</v>
      </c>
      <c r="AL57" s="112">
        <f>IF(AK57&gt;1,1,0)</f>
        <v>0</v>
      </c>
      <c r="AM57" s="112">
        <f>AF57-AL57</f>
        <v>0</v>
      </c>
      <c r="AN57" s="3">
        <f>IF(AD57=AE57,1,"")</f>
      </c>
      <c r="AO57" s="3">
        <f>C57</f>
        <v>0</v>
      </c>
      <c r="AP57" s="3">
        <f>AO57</f>
        <v>0</v>
      </c>
      <c r="AQ57" s="3">
        <f>AP57</f>
        <v>0</v>
      </c>
      <c r="AT57" s="104">
        <f>C57&amp;G57</f>
      </c>
      <c r="AU57" s="104">
        <f>$C57&amp;H57</f>
      </c>
      <c r="AV57" s="104">
        <f>$C57&amp;I57</f>
      </c>
      <c r="BD57" s="106">
        <f t="shared" si="5"/>
      </c>
      <c r="BE57" s="107">
        <f>IF(F57="",1,1)</f>
        <v>1</v>
      </c>
      <c r="BF57" s="108">
        <f>IF(G57="","",1)</f>
      </c>
    </row>
    <row r="58" spans="2:58" ht="27" customHeight="1">
      <c r="B58" s="215"/>
      <c r="C58" s="173"/>
      <c r="D58" s="173"/>
      <c r="E58" s="102"/>
      <c r="F58" s="173"/>
      <c r="G58" s="132"/>
      <c r="H58" s="132"/>
      <c r="I58" s="137"/>
      <c r="K58" s="122"/>
      <c r="L58" s="123"/>
      <c r="M58" s="123"/>
      <c r="N58" s="124"/>
      <c r="O58" s="124"/>
      <c r="R58" s="125"/>
      <c r="S58" s="125"/>
      <c r="T58" s="125"/>
      <c r="U58" s="127"/>
      <c r="V58" s="127"/>
      <c r="W58" s="120"/>
      <c r="X58" s="58"/>
      <c r="AC58" s="110"/>
      <c r="AD58" s="110"/>
      <c r="AE58" s="110"/>
      <c r="AF58" s="110"/>
      <c r="AG58" s="110"/>
      <c r="AH58" s="110"/>
      <c r="AI58" s="110"/>
      <c r="AJ58" s="110"/>
      <c r="AK58" s="112"/>
      <c r="AL58" s="112"/>
      <c r="AM58" s="112"/>
      <c r="AT58" s="111"/>
      <c r="AU58" s="111"/>
      <c r="AV58" s="111"/>
      <c r="BD58" s="106">
        <f t="shared" si="5"/>
      </c>
      <c r="BE58" s="112">
        <f>IF(AND(BF57=1,BD58=""),1,"")</f>
      </c>
      <c r="BF58" s="112">
        <f>IF(AND(BF57=1,BE57=""),1,"")</f>
      </c>
    </row>
    <row r="59" spans="2:58" ht="27" customHeight="1">
      <c r="B59" s="214">
        <f t="shared" si="1"/>
        <v>23</v>
      </c>
      <c r="C59" s="173"/>
      <c r="D59" s="173"/>
      <c r="E59" s="102"/>
      <c r="F59" s="173"/>
      <c r="G59" s="132"/>
      <c r="H59" s="132"/>
      <c r="I59" s="137"/>
      <c r="J59" s="151">
        <f>IF(E59="","",LEN(E59)-LEN(SUBSTITUTE(SUBSTITUTE(E59," ",),"　",)))</f>
      </c>
      <c r="K59" s="122"/>
      <c r="L59" s="124"/>
      <c r="M59" s="124"/>
      <c r="N59" s="124"/>
      <c r="O59" s="124"/>
      <c r="P59" s="1">
        <f>IF($B$4="","",IF($B$4="中学",$B$4&amp;C59,IF($B$4="高校",$B$4&amp;C59,C59)))</f>
      </c>
      <c r="Q59" s="2">
        <f>COUNTA(G59,H59,I59)</f>
        <v>0</v>
      </c>
      <c r="R59" s="125"/>
      <c r="S59" s="125"/>
      <c r="T59" s="125"/>
      <c r="U59" s="127"/>
      <c r="V59" s="127"/>
      <c r="W59" s="120"/>
      <c r="X59" s="58"/>
      <c r="AB59" s="3">
        <v>23</v>
      </c>
      <c r="AC59" s="103">
        <f>IF(D59="","",C59&amp;D59)</f>
      </c>
      <c r="AD59" s="103">
        <f>IF(AC59="",1,AC59)</f>
        <v>1</v>
      </c>
      <c r="AE59" s="103">
        <f>IF(ISERROR(VLOOKUP(AD59,$AC$13:AC58,1,FALSE)),0,VLOOKUP(AD59,$AC$13:AC58,1,FALSE))</f>
        <v>0</v>
      </c>
      <c r="AF59" s="103">
        <f>IF(AE59&gt;1,1,0)</f>
        <v>0</v>
      </c>
      <c r="AG59" s="103">
        <f>D59&amp;E59</f>
      </c>
      <c r="AH59" s="103">
        <f>IF(AG59="",1,AG59)</f>
        <v>1</v>
      </c>
      <c r="AI59" s="103">
        <f>C59&amp;D59&amp;E59</f>
      </c>
      <c r="AJ59" s="103">
        <f>IF(AI59="",1,AI59)</f>
        <v>1</v>
      </c>
      <c r="AK59" s="112">
        <f>IF(ISERROR(VLOOKUP(AJ59,$AI$13:AI58,1,FALSE)),0,VLOOKUP(AJ59,$AI$13:AI58,1,FALSE))</f>
        <v>0</v>
      </c>
      <c r="AL59" s="112">
        <f>IF(AK59&gt;1,1,0)</f>
        <v>0</v>
      </c>
      <c r="AM59" s="112">
        <f>AF59-AL59</f>
        <v>0</v>
      </c>
      <c r="AN59" s="3">
        <f>IF(AD59=AE59,1,"")</f>
      </c>
      <c r="AO59" s="3">
        <f>C59</f>
        <v>0</v>
      </c>
      <c r="AP59" s="3">
        <f>AO59</f>
        <v>0</v>
      </c>
      <c r="AQ59" s="3">
        <f>AP59</f>
        <v>0</v>
      </c>
      <c r="AT59" s="104">
        <f>C59&amp;G59</f>
      </c>
      <c r="AU59" s="104">
        <f>$C59&amp;H59</f>
      </c>
      <c r="AV59" s="104">
        <f>$C59&amp;I59</f>
      </c>
      <c r="BD59" s="106">
        <f t="shared" si="5"/>
      </c>
      <c r="BE59" s="107">
        <f>IF(F59="",1,1)</f>
        <v>1</v>
      </c>
      <c r="BF59" s="108">
        <f>IF(G59="","",1)</f>
      </c>
    </row>
    <row r="60" spans="2:58" ht="27" customHeight="1">
      <c r="B60" s="215"/>
      <c r="C60" s="173"/>
      <c r="D60" s="173"/>
      <c r="E60" s="102"/>
      <c r="F60" s="173"/>
      <c r="G60" s="132"/>
      <c r="H60" s="132"/>
      <c r="I60" s="137"/>
      <c r="K60" s="122"/>
      <c r="L60" s="123"/>
      <c r="M60" s="123"/>
      <c r="N60" s="124"/>
      <c r="O60" s="124"/>
      <c r="R60" s="125"/>
      <c r="S60" s="125"/>
      <c r="T60" s="125"/>
      <c r="U60" s="125"/>
      <c r="V60" s="125"/>
      <c r="W60" s="120"/>
      <c r="X60" s="58"/>
      <c r="AC60" s="110"/>
      <c r="AD60" s="110"/>
      <c r="AE60" s="110"/>
      <c r="AF60" s="110"/>
      <c r="AG60" s="110"/>
      <c r="AH60" s="110"/>
      <c r="AI60" s="110"/>
      <c r="AJ60" s="110"/>
      <c r="AK60" s="112"/>
      <c r="AL60" s="112"/>
      <c r="AM60" s="112"/>
      <c r="AT60" s="111"/>
      <c r="AU60" s="111"/>
      <c r="AV60" s="111"/>
      <c r="BD60" s="106">
        <f t="shared" si="5"/>
      </c>
      <c r="BE60" s="112">
        <f>IF(AND(BF59=1,BD60=""),1,"")</f>
      </c>
      <c r="BF60" s="112">
        <f>IF(AND(BF59=1,BE59=""),1,"")</f>
      </c>
    </row>
    <row r="61" spans="2:58" ht="27" customHeight="1">
      <c r="B61" s="214">
        <f t="shared" si="1"/>
        <v>24</v>
      </c>
      <c r="C61" s="173"/>
      <c r="D61" s="173"/>
      <c r="E61" s="102"/>
      <c r="F61" s="173"/>
      <c r="G61" s="132"/>
      <c r="H61" s="132"/>
      <c r="I61" s="137"/>
      <c r="J61" s="151">
        <f>IF(E61="","",LEN(E61)-LEN(SUBSTITUTE(SUBSTITUTE(E61," ",),"　",)))</f>
      </c>
      <c r="K61" s="122"/>
      <c r="L61" s="124"/>
      <c r="M61" s="124"/>
      <c r="N61" s="124"/>
      <c r="O61" s="124"/>
      <c r="P61" s="1">
        <f>IF($B$4="","",IF($B$4="中学",$B$4&amp;C61,IF($B$4="高校",$B$4&amp;C61,C61)))</f>
      </c>
      <c r="Q61" s="2">
        <f>COUNTA(G61,H61,I61)</f>
        <v>0</v>
      </c>
      <c r="R61" s="125"/>
      <c r="S61" s="125"/>
      <c r="T61" s="125"/>
      <c r="U61" s="127"/>
      <c r="V61" s="127"/>
      <c r="W61" s="120"/>
      <c r="X61" s="58"/>
      <c r="AB61" s="3">
        <v>24</v>
      </c>
      <c r="AC61" s="103">
        <f>IF(D61="","",C61&amp;D61)</f>
      </c>
      <c r="AD61" s="103">
        <f>IF(AC61="",1,AC61)</f>
        <v>1</v>
      </c>
      <c r="AE61" s="103">
        <f>IF(ISERROR(VLOOKUP(AD61,$AC$13:AC60,1,FALSE)),0,VLOOKUP(AD61,$AC$13:AC60,1,FALSE))</f>
        <v>0</v>
      </c>
      <c r="AF61" s="103">
        <f>IF(AE61&gt;1,1,0)</f>
        <v>0</v>
      </c>
      <c r="AG61" s="103">
        <f>D61&amp;E61</f>
      </c>
      <c r="AH61" s="103">
        <f>IF(AG61="",1,AG61)</f>
        <v>1</v>
      </c>
      <c r="AI61" s="103">
        <f>C61&amp;D61&amp;E61</f>
      </c>
      <c r="AJ61" s="103">
        <f>IF(AI61="",1,AI61)</f>
        <v>1</v>
      </c>
      <c r="AK61" s="112">
        <f>IF(ISERROR(VLOOKUP(AJ61,$AI$13:AI60,1,FALSE)),0,VLOOKUP(AJ61,$AI$13:AI60,1,FALSE))</f>
        <v>0</v>
      </c>
      <c r="AL61" s="112">
        <f>IF(AK61&gt;1,1,0)</f>
        <v>0</v>
      </c>
      <c r="AM61" s="112">
        <f>AF61-AL61</f>
        <v>0</v>
      </c>
      <c r="AN61" s="3">
        <f>IF(AD61=AE61,1,"")</f>
      </c>
      <c r="AO61" s="3">
        <f>C61</f>
        <v>0</v>
      </c>
      <c r="AP61" s="3">
        <f>AO61</f>
        <v>0</v>
      </c>
      <c r="AQ61" s="3">
        <f>AP61</f>
        <v>0</v>
      </c>
      <c r="AT61" s="104">
        <f>C61&amp;G61</f>
      </c>
      <c r="AU61" s="104">
        <f>$C61&amp;H61</f>
      </c>
      <c r="AV61" s="104">
        <f>$C61&amp;I61</f>
      </c>
      <c r="BD61" s="106">
        <f t="shared" si="5"/>
      </c>
      <c r="BE61" s="107">
        <f>IF(F61="",1,1)</f>
        <v>1</v>
      </c>
      <c r="BF61" s="108">
        <f>IF(G61="","",1)</f>
      </c>
    </row>
    <row r="62" spans="2:58" ht="27" customHeight="1">
      <c r="B62" s="215"/>
      <c r="C62" s="173"/>
      <c r="D62" s="173"/>
      <c r="E62" s="102"/>
      <c r="F62" s="173"/>
      <c r="G62" s="132"/>
      <c r="H62" s="132"/>
      <c r="I62" s="137"/>
      <c r="K62" s="122"/>
      <c r="L62" s="124"/>
      <c r="M62" s="124"/>
      <c r="N62" s="124"/>
      <c r="O62" s="124"/>
      <c r="R62" s="125"/>
      <c r="S62" s="125"/>
      <c r="T62" s="125"/>
      <c r="U62" s="127"/>
      <c r="V62" s="127"/>
      <c r="W62" s="120"/>
      <c r="X62" s="58"/>
      <c r="AC62" s="110"/>
      <c r="AD62" s="110"/>
      <c r="AE62" s="110"/>
      <c r="AF62" s="110"/>
      <c r="AG62" s="110"/>
      <c r="AH62" s="110"/>
      <c r="AI62" s="110"/>
      <c r="AJ62" s="110"/>
      <c r="AK62" s="112"/>
      <c r="AL62" s="112"/>
      <c r="AM62" s="112"/>
      <c r="AT62" s="111"/>
      <c r="AU62" s="111"/>
      <c r="AV62" s="111"/>
      <c r="BD62" s="106">
        <f t="shared" si="5"/>
      </c>
      <c r="BE62" s="112">
        <f>IF(AND(BF61=1,BD62=""),1,"")</f>
      </c>
      <c r="BF62" s="112">
        <f>IF(AND(BF61=1,BE61=""),1,"")</f>
      </c>
    </row>
    <row r="63" spans="2:58" ht="27" customHeight="1">
      <c r="B63" s="214">
        <f t="shared" si="1"/>
        <v>25</v>
      </c>
      <c r="C63" s="173"/>
      <c r="D63" s="173"/>
      <c r="E63" s="102"/>
      <c r="F63" s="173"/>
      <c r="G63" s="132"/>
      <c r="H63" s="132"/>
      <c r="I63" s="137"/>
      <c r="J63" s="151">
        <f>IF(E63="","",LEN(E63)-LEN(SUBSTITUTE(SUBSTITUTE(E63," ",),"　",)))</f>
      </c>
      <c r="K63" s="122"/>
      <c r="L63" s="123"/>
      <c r="M63" s="123"/>
      <c r="N63" s="124"/>
      <c r="O63" s="124"/>
      <c r="P63" s="1">
        <f>IF($B$4="","",IF($B$4="中学",$B$4&amp;C63,IF($B$4="高校",$B$4&amp;C63,C63)))</f>
      </c>
      <c r="Q63" s="2">
        <f>COUNTA(G63,H63,I63)</f>
        <v>0</v>
      </c>
      <c r="R63" s="125"/>
      <c r="S63" s="125"/>
      <c r="T63" s="125"/>
      <c r="U63" s="125"/>
      <c r="V63" s="125"/>
      <c r="W63" s="120"/>
      <c r="X63" s="58"/>
      <c r="AB63" s="3">
        <v>25</v>
      </c>
      <c r="AC63" s="103">
        <f>IF(D63="","",C63&amp;D63)</f>
      </c>
      <c r="AD63" s="103">
        <f>IF(AC63="",1,AC63)</f>
        <v>1</v>
      </c>
      <c r="AE63" s="103">
        <f>IF(ISERROR(VLOOKUP(AD63,$AC$13:AC62,1,FALSE)),0,VLOOKUP(AD63,$AC$13:AC62,1,FALSE))</f>
        <v>0</v>
      </c>
      <c r="AF63" s="103">
        <f>IF(AE63&gt;1,1,0)</f>
        <v>0</v>
      </c>
      <c r="AG63" s="103">
        <f>D63&amp;E63</f>
      </c>
      <c r="AH63" s="103">
        <f>IF(AG63="",1,AG63)</f>
        <v>1</v>
      </c>
      <c r="AI63" s="103">
        <f>C63&amp;D63&amp;E63</f>
      </c>
      <c r="AJ63" s="103">
        <f>IF(AI63="",1,AI63)</f>
        <v>1</v>
      </c>
      <c r="AK63" s="112">
        <f>IF(ISERROR(VLOOKUP(AJ63,$AI$13:AI62,1,FALSE)),0,VLOOKUP(AJ63,$AI$13:AI62,1,FALSE))</f>
        <v>0</v>
      </c>
      <c r="AL63" s="112">
        <f>IF(AK63&gt;1,1,0)</f>
        <v>0</v>
      </c>
      <c r="AM63" s="112">
        <f>AF63-AL63</f>
        <v>0</v>
      </c>
      <c r="AN63" s="3">
        <f>IF(AD63=AE63,1,"")</f>
      </c>
      <c r="AO63" s="3">
        <f>C63</f>
        <v>0</v>
      </c>
      <c r="AP63" s="3">
        <f>AO63</f>
        <v>0</v>
      </c>
      <c r="AQ63" s="3">
        <f>AP63</f>
        <v>0</v>
      </c>
      <c r="AT63" s="104">
        <f>C63&amp;G63</f>
      </c>
      <c r="AU63" s="104">
        <f>$C63&amp;H63</f>
      </c>
      <c r="AV63" s="104">
        <f>$C63&amp;I63</f>
      </c>
      <c r="BD63" s="106">
        <f t="shared" si="5"/>
      </c>
      <c r="BE63" s="107">
        <f>IF(F63="",1,1)</f>
        <v>1</v>
      </c>
      <c r="BF63" s="108">
        <f>IF(G63="","",1)</f>
      </c>
    </row>
    <row r="64" spans="2:58" ht="27" customHeight="1">
      <c r="B64" s="215"/>
      <c r="C64" s="173"/>
      <c r="D64" s="173"/>
      <c r="E64" s="102"/>
      <c r="F64" s="173"/>
      <c r="G64" s="132"/>
      <c r="H64" s="132"/>
      <c r="I64" s="137"/>
      <c r="K64" s="122"/>
      <c r="L64" s="123"/>
      <c r="M64" s="123"/>
      <c r="N64" s="124"/>
      <c r="O64" s="124"/>
      <c r="R64" s="125"/>
      <c r="S64" s="125"/>
      <c r="T64" s="125"/>
      <c r="U64" s="125"/>
      <c r="V64" s="125"/>
      <c r="W64" s="120"/>
      <c r="X64" s="58"/>
      <c r="AC64" s="110"/>
      <c r="AD64" s="110"/>
      <c r="AE64" s="110"/>
      <c r="AF64" s="110"/>
      <c r="AG64" s="110"/>
      <c r="AH64" s="110"/>
      <c r="AI64" s="110"/>
      <c r="AJ64" s="110"/>
      <c r="AK64" s="112"/>
      <c r="AL64" s="112"/>
      <c r="AM64" s="112"/>
      <c r="AT64" s="111"/>
      <c r="AU64" s="111"/>
      <c r="AV64" s="111"/>
      <c r="BD64" s="106">
        <f t="shared" si="5"/>
      </c>
      <c r="BE64" s="112">
        <f>IF(AND(BF63=1,BD64=""),1,"")</f>
      </c>
      <c r="BF64" s="112">
        <f>IF(AND(BF63=1,BE63=""),1,"")</f>
      </c>
    </row>
    <row r="65" spans="2:58" ht="27" customHeight="1">
      <c r="B65" s="214">
        <f t="shared" si="1"/>
        <v>26</v>
      </c>
      <c r="C65" s="173"/>
      <c r="D65" s="173"/>
      <c r="E65" s="102"/>
      <c r="F65" s="173"/>
      <c r="G65" s="132"/>
      <c r="H65" s="132"/>
      <c r="I65" s="137"/>
      <c r="J65" s="151">
        <f>IF(E65="","",LEN(E65)-LEN(SUBSTITUTE(SUBSTITUTE(E65," ",),"　",)))</f>
      </c>
      <c r="K65" s="126"/>
      <c r="L65" s="123"/>
      <c r="M65" s="123"/>
      <c r="N65" s="124"/>
      <c r="O65" s="124"/>
      <c r="P65" s="1">
        <f>IF($B$4="","",IF($B$4="中学",$B$4&amp;C65,IF($B$4="高校",$B$4&amp;C65,C65)))</f>
      </c>
      <c r="Q65" s="2">
        <f>COUNTA(G65,H65,I65)</f>
        <v>0</v>
      </c>
      <c r="R65" s="125"/>
      <c r="S65" s="125"/>
      <c r="T65" s="125"/>
      <c r="U65" s="127"/>
      <c r="V65" s="127"/>
      <c r="W65" s="120"/>
      <c r="X65" s="58"/>
      <c r="AB65" s="3">
        <v>26</v>
      </c>
      <c r="AC65" s="103">
        <f>IF(D65="","",C65&amp;D65)</f>
      </c>
      <c r="AD65" s="103">
        <f>IF(AC65="",1,AC65)</f>
        <v>1</v>
      </c>
      <c r="AE65" s="103">
        <f>IF(ISERROR(VLOOKUP(AD65,$AC$13:AC64,1,FALSE)),0,VLOOKUP(AD65,$AC$13:AC64,1,FALSE))</f>
        <v>0</v>
      </c>
      <c r="AF65" s="103">
        <f>IF(AE65&gt;1,1,0)</f>
        <v>0</v>
      </c>
      <c r="AG65" s="103">
        <f>D65&amp;E65</f>
      </c>
      <c r="AH65" s="103">
        <f>IF(AG65="",1,AG65)</f>
        <v>1</v>
      </c>
      <c r="AI65" s="103">
        <f>C65&amp;D65&amp;E65</f>
      </c>
      <c r="AJ65" s="103">
        <f>IF(AI65="",1,AI65)</f>
        <v>1</v>
      </c>
      <c r="AK65" s="112">
        <f>IF(ISERROR(VLOOKUP(AJ65,$AI$13:AI64,1,FALSE)),0,VLOOKUP(AJ65,$AI$13:AI64,1,FALSE))</f>
        <v>0</v>
      </c>
      <c r="AL65" s="112">
        <f>IF(AK65&gt;1,1,0)</f>
        <v>0</v>
      </c>
      <c r="AM65" s="112">
        <f>AF65-AL65</f>
        <v>0</v>
      </c>
      <c r="AN65" s="3">
        <f>IF(AD65=AE65,1,"")</f>
      </c>
      <c r="AO65" s="3">
        <f>C65</f>
        <v>0</v>
      </c>
      <c r="AP65" s="3">
        <f>AO65</f>
        <v>0</v>
      </c>
      <c r="AQ65" s="3">
        <f>AP65</f>
        <v>0</v>
      </c>
      <c r="AT65" s="104">
        <f>C65&amp;G65</f>
      </c>
      <c r="AU65" s="104">
        <f>$C65&amp;H65</f>
      </c>
      <c r="AV65" s="104">
        <f>$C65&amp;I65</f>
      </c>
      <c r="BD65" s="106">
        <f t="shared" si="5"/>
      </c>
      <c r="BE65" s="107">
        <f>IF(F65="",1,1)</f>
        <v>1</v>
      </c>
      <c r="BF65" s="108">
        <f>IF(G65="","",1)</f>
      </c>
    </row>
    <row r="66" spans="2:58" ht="27" customHeight="1">
      <c r="B66" s="215"/>
      <c r="C66" s="173"/>
      <c r="D66" s="173"/>
      <c r="E66" s="102"/>
      <c r="F66" s="173"/>
      <c r="G66" s="132"/>
      <c r="H66" s="132"/>
      <c r="I66" s="137"/>
      <c r="K66" s="122"/>
      <c r="L66" s="123"/>
      <c r="M66" s="123"/>
      <c r="N66" s="124"/>
      <c r="O66" s="124"/>
      <c r="R66" s="125"/>
      <c r="S66" s="125"/>
      <c r="T66" s="125"/>
      <c r="U66" s="125"/>
      <c r="V66" s="125"/>
      <c r="W66" s="120"/>
      <c r="X66" s="58"/>
      <c r="AC66" s="110"/>
      <c r="AD66" s="110"/>
      <c r="AE66" s="110"/>
      <c r="AF66" s="110"/>
      <c r="AG66" s="110"/>
      <c r="AH66" s="110"/>
      <c r="AI66" s="110"/>
      <c r="AJ66" s="110"/>
      <c r="AK66" s="112"/>
      <c r="AL66" s="112"/>
      <c r="AM66" s="112"/>
      <c r="AT66" s="111"/>
      <c r="AU66" s="111"/>
      <c r="AV66" s="111"/>
      <c r="BD66" s="106">
        <f t="shared" si="5"/>
      </c>
      <c r="BE66" s="112">
        <f>IF(AND(BF65=1,BD66=""),1,"")</f>
      </c>
      <c r="BF66" s="112">
        <f>IF(AND(BF65=1,BE65=""),1,"")</f>
      </c>
    </row>
    <row r="67" spans="2:58" ht="27" customHeight="1">
      <c r="B67" s="214">
        <f t="shared" si="1"/>
        <v>27</v>
      </c>
      <c r="C67" s="173"/>
      <c r="D67" s="173"/>
      <c r="E67" s="102"/>
      <c r="F67" s="173"/>
      <c r="G67" s="132"/>
      <c r="H67" s="132"/>
      <c r="I67" s="137"/>
      <c r="J67" s="151">
        <f>IF(E67="","",LEN(E67)-LEN(SUBSTITUTE(SUBSTITUTE(E67," ",),"　",)))</f>
      </c>
      <c r="K67" s="122"/>
      <c r="L67" s="124"/>
      <c r="M67" s="124"/>
      <c r="N67" s="124"/>
      <c r="O67" s="124"/>
      <c r="P67" s="1">
        <f>IF($B$4="","",IF($B$4="中学",$B$4&amp;C67,IF($B$4="高校",$B$4&amp;C67,C67)))</f>
      </c>
      <c r="Q67" s="2">
        <f>COUNTA(G67,H67,I67)</f>
        <v>0</v>
      </c>
      <c r="R67" s="125"/>
      <c r="S67" s="125"/>
      <c r="T67" s="125"/>
      <c r="U67" s="127"/>
      <c r="V67" s="127"/>
      <c r="W67" s="120"/>
      <c r="X67" s="58"/>
      <c r="AB67" s="3">
        <v>27</v>
      </c>
      <c r="AC67" s="103">
        <f>IF(D67="","",C67&amp;D67)</f>
      </c>
      <c r="AD67" s="103">
        <f>IF(AC67="",1,AC67)</f>
        <v>1</v>
      </c>
      <c r="AE67" s="103">
        <f>IF(ISERROR(VLOOKUP(AD67,$AC$13:AC66,1,FALSE)),0,VLOOKUP(AD67,$AC$13:AC66,1,FALSE))</f>
        <v>0</v>
      </c>
      <c r="AF67" s="103">
        <f>IF(AE67&gt;1,1,0)</f>
        <v>0</v>
      </c>
      <c r="AG67" s="103">
        <f>D67&amp;E67</f>
      </c>
      <c r="AH67" s="103">
        <f>IF(AG67="",1,AG67)</f>
        <v>1</v>
      </c>
      <c r="AI67" s="103">
        <f>C67&amp;D67&amp;E67</f>
      </c>
      <c r="AJ67" s="103">
        <f>IF(AI67="",1,AI67)</f>
        <v>1</v>
      </c>
      <c r="AK67" s="112">
        <f>IF(ISERROR(VLOOKUP(AJ67,$AI$13:AI66,1,FALSE)),0,VLOOKUP(AJ67,$AI$13:AI66,1,FALSE))</f>
        <v>0</v>
      </c>
      <c r="AL67" s="112">
        <f>IF(AK67&gt;1,1,0)</f>
        <v>0</v>
      </c>
      <c r="AM67" s="112">
        <f>AF67-AL67</f>
        <v>0</v>
      </c>
      <c r="AN67" s="3">
        <f>IF(AD67=AE67,1,"")</f>
      </c>
      <c r="AO67" s="3">
        <f>C67</f>
        <v>0</v>
      </c>
      <c r="AP67" s="3">
        <f>AO67</f>
        <v>0</v>
      </c>
      <c r="AQ67" s="3">
        <f>AP67</f>
        <v>0</v>
      </c>
      <c r="AT67" s="104">
        <f>C67&amp;G67</f>
      </c>
      <c r="AU67" s="104">
        <f>$C67&amp;H67</f>
      </c>
      <c r="AV67" s="104">
        <f>$C67&amp;I67</f>
      </c>
      <c r="BD67" s="106">
        <f t="shared" si="5"/>
      </c>
      <c r="BE67" s="107">
        <f>IF(F67="",1,1)</f>
        <v>1</v>
      </c>
      <c r="BF67" s="108">
        <f>IF(G67="","",1)</f>
      </c>
    </row>
    <row r="68" spans="2:58" ht="27" customHeight="1">
      <c r="B68" s="215"/>
      <c r="C68" s="173"/>
      <c r="D68" s="173"/>
      <c r="E68" s="102"/>
      <c r="F68" s="173"/>
      <c r="G68" s="132"/>
      <c r="H68" s="132"/>
      <c r="I68" s="137"/>
      <c r="K68" s="122"/>
      <c r="L68" s="123"/>
      <c r="M68" s="123"/>
      <c r="N68" s="124"/>
      <c r="O68" s="124"/>
      <c r="R68" s="125"/>
      <c r="S68" s="125"/>
      <c r="T68" s="125"/>
      <c r="U68" s="125"/>
      <c r="V68" s="125"/>
      <c r="W68" s="120"/>
      <c r="X68" s="58"/>
      <c r="AC68" s="110"/>
      <c r="AD68" s="110"/>
      <c r="AE68" s="110"/>
      <c r="AF68" s="110"/>
      <c r="AG68" s="110"/>
      <c r="AH68" s="110"/>
      <c r="AI68" s="110"/>
      <c r="AJ68" s="110"/>
      <c r="AK68" s="112"/>
      <c r="AL68" s="112"/>
      <c r="AM68" s="112"/>
      <c r="AT68" s="111"/>
      <c r="AU68" s="111"/>
      <c r="AV68" s="111"/>
      <c r="BD68" s="106">
        <f t="shared" si="5"/>
      </c>
      <c r="BE68" s="112">
        <f>IF(AND(BF67=1,BD68=""),1,"")</f>
      </c>
      <c r="BF68" s="112">
        <f>IF(AND(BF67=1,BE67=""),1,"")</f>
      </c>
    </row>
    <row r="69" spans="2:58" ht="27" customHeight="1">
      <c r="B69" s="214">
        <f t="shared" si="1"/>
        <v>28</v>
      </c>
      <c r="C69" s="173"/>
      <c r="D69" s="173"/>
      <c r="E69" s="102"/>
      <c r="F69" s="173"/>
      <c r="G69" s="132"/>
      <c r="H69" s="132"/>
      <c r="I69" s="137"/>
      <c r="J69" s="151">
        <f>IF(E69="","",LEN(E69)-LEN(SUBSTITUTE(SUBSTITUTE(E69," ",),"　",)))</f>
      </c>
      <c r="K69" s="122"/>
      <c r="L69" s="123"/>
      <c r="M69" s="123"/>
      <c r="N69" s="124"/>
      <c r="O69" s="124"/>
      <c r="P69" s="1">
        <f>IF($B$4="","",IF($B$4="中学",$B$4&amp;C69,IF($B$4="高校",$B$4&amp;C69,C69)))</f>
      </c>
      <c r="Q69" s="2">
        <f>COUNTA(G69,H69,I69)</f>
        <v>0</v>
      </c>
      <c r="R69" s="125"/>
      <c r="S69" s="125"/>
      <c r="T69" s="127"/>
      <c r="U69" s="127"/>
      <c r="V69" s="127"/>
      <c r="W69" s="120"/>
      <c r="X69" s="58"/>
      <c r="AB69" s="3">
        <v>28</v>
      </c>
      <c r="AC69" s="103">
        <f>IF(D69="","",C69&amp;D69)</f>
      </c>
      <c r="AD69" s="103">
        <f>IF(AC69="",1,AC69)</f>
        <v>1</v>
      </c>
      <c r="AE69" s="103">
        <f>IF(ISERROR(VLOOKUP(AD69,$AC$13:AC68,1,FALSE)),0,VLOOKUP(AD69,$AC$13:AC68,1,FALSE))</f>
        <v>0</v>
      </c>
      <c r="AF69" s="103">
        <f>IF(AE69&gt;1,1,0)</f>
        <v>0</v>
      </c>
      <c r="AG69" s="103">
        <f>D69&amp;E69</f>
      </c>
      <c r="AH69" s="103">
        <f>IF(AG69="",1,AG69)</f>
        <v>1</v>
      </c>
      <c r="AI69" s="103">
        <f>C69&amp;D69&amp;E69</f>
      </c>
      <c r="AJ69" s="103">
        <f>IF(AI69="",1,AI69)</f>
        <v>1</v>
      </c>
      <c r="AK69" s="112">
        <f>IF(ISERROR(VLOOKUP(AJ69,$AI$13:AI68,1,FALSE)),0,VLOOKUP(AJ69,$AI$13:AI68,1,FALSE))</f>
        <v>0</v>
      </c>
      <c r="AL69" s="112">
        <f>IF(AK69&gt;1,1,0)</f>
        <v>0</v>
      </c>
      <c r="AM69" s="112">
        <f>AF69-AL69</f>
        <v>0</v>
      </c>
      <c r="AN69" s="3">
        <f>IF(AD69=AE69,1,"")</f>
      </c>
      <c r="AO69" s="3">
        <f>C69</f>
        <v>0</v>
      </c>
      <c r="AP69" s="3">
        <f>AO69</f>
        <v>0</v>
      </c>
      <c r="AQ69" s="3">
        <f>AP69</f>
        <v>0</v>
      </c>
      <c r="AT69" s="104">
        <f>C69&amp;G69</f>
      </c>
      <c r="AU69" s="104">
        <f>$C69&amp;H69</f>
      </c>
      <c r="AV69" s="104">
        <f>$C69&amp;I69</f>
      </c>
      <c r="BD69" s="106">
        <f t="shared" si="5"/>
      </c>
      <c r="BE69" s="107">
        <f>IF(F69="",1,1)</f>
        <v>1</v>
      </c>
      <c r="BF69" s="108">
        <f>IF(G69="","",1)</f>
      </c>
    </row>
    <row r="70" spans="2:58" ht="27" customHeight="1">
      <c r="B70" s="215"/>
      <c r="C70" s="173"/>
      <c r="D70" s="173"/>
      <c r="E70" s="102"/>
      <c r="F70" s="173"/>
      <c r="G70" s="132"/>
      <c r="H70" s="132"/>
      <c r="I70" s="137"/>
      <c r="K70" s="122"/>
      <c r="L70" s="123"/>
      <c r="M70" s="123"/>
      <c r="N70" s="124"/>
      <c r="O70" s="124"/>
      <c r="R70" s="125"/>
      <c r="S70" s="125"/>
      <c r="T70" s="125"/>
      <c r="U70" s="127"/>
      <c r="V70" s="127"/>
      <c r="W70" s="120"/>
      <c r="X70" s="58"/>
      <c r="AC70" s="110"/>
      <c r="AD70" s="110"/>
      <c r="AE70" s="110"/>
      <c r="AF70" s="110"/>
      <c r="AG70" s="110"/>
      <c r="AH70" s="110"/>
      <c r="AI70" s="110"/>
      <c r="AJ70" s="110"/>
      <c r="AK70" s="112"/>
      <c r="AL70" s="112"/>
      <c r="AM70" s="112"/>
      <c r="AT70" s="111"/>
      <c r="AU70" s="111"/>
      <c r="AV70" s="111"/>
      <c r="BD70" s="106">
        <f t="shared" si="5"/>
      </c>
      <c r="BE70" s="112">
        <f>IF(AND(BF69=1,BD70=""),1,"")</f>
      </c>
      <c r="BF70" s="112">
        <f>IF(AND(BF69=1,BE69=""),1,"")</f>
      </c>
    </row>
    <row r="71" spans="2:58" ht="27" customHeight="1">
      <c r="B71" s="214">
        <f t="shared" si="1"/>
        <v>29</v>
      </c>
      <c r="C71" s="173"/>
      <c r="D71" s="173"/>
      <c r="E71" s="102"/>
      <c r="F71" s="173"/>
      <c r="G71" s="132"/>
      <c r="H71" s="132"/>
      <c r="I71" s="137"/>
      <c r="J71" s="151">
        <f>IF(E71="","",LEN(E71)-LEN(SUBSTITUTE(SUBSTITUTE(E71," ",),"　",)))</f>
      </c>
      <c r="K71" s="122"/>
      <c r="L71" s="123"/>
      <c r="M71" s="123"/>
      <c r="N71" s="124"/>
      <c r="O71" s="124"/>
      <c r="P71" s="1">
        <f>IF($B$4="","",IF($B$4="中学",$B$4&amp;C71,IF($B$4="高校",$B$4&amp;C71,C71)))</f>
      </c>
      <c r="Q71" s="2">
        <f>COUNTA(G71,H71,I71)</f>
        <v>0</v>
      </c>
      <c r="R71" s="125"/>
      <c r="S71" s="125"/>
      <c r="T71" s="125"/>
      <c r="U71" s="127"/>
      <c r="V71" s="127"/>
      <c r="W71" s="120"/>
      <c r="X71" s="58"/>
      <c r="AB71" s="3">
        <v>29</v>
      </c>
      <c r="AC71" s="103">
        <f>IF(D71="","",C71&amp;D71)</f>
      </c>
      <c r="AD71" s="103">
        <f>IF(AC71="",1,AC71)</f>
        <v>1</v>
      </c>
      <c r="AE71" s="103">
        <f>IF(ISERROR(VLOOKUP(AD71,$AC$13:AC70,1,FALSE)),0,VLOOKUP(AD71,$AC$13:AC70,1,FALSE))</f>
        <v>0</v>
      </c>
      <c r="AF71" s="103">
        <f>IF(AE71&gt;1,1,0)</f>
        <v>0</v>
      </c>
      <c r="AG71" s="103">
        <f>D71&amp;E71</f>
      </c>
      <c r="AH71" s="103">
        <f>IF(AG71="",1,AG71)</f>
        <v>1</v>
      </c>
      <c r="AI71" s="103">
        <f>C71&amp;D71&amp;E71</f>
      </c>
      <c r="AJ71" s="103">
        <f>IF(AI71="",1,AI71)</f>
        <v>1</v>
      </c>
      <c r="AK71" s="112">
        <f>IF(ISERROR(VLOOKUP(AJ71,$AI$13:AI70,1,FALSE)),0,VLOOKUP(AJ71,$AI$13:AI70,1,FALSE))</f>
        <v>0</v>
      </c>
      <c r="AL71" s="112">
        <f>IF(AK71&gt;1,1,0)</f>
        <v>0</v>
      </c>
      <c r="AM71" s="112">
        <f>AF71-AL71</f>
        <v>0</v>
      </c>
      <c r="AN71" s="3">
        <f>IF(AD71=AE71,1,"")</f>
      </c>
      <c r="AO71" s="3">
        <f>C71</f>
        <v>0</v>
      </c>
      <c r="AP71" s="3">
        <f>AO71</f>
        <v>0</v>
      </c>
      <c r="AQ71" s="3">
        <f>AP71</f>
        <v>0</v>
      </c>
      <c r="AT71" s="104">
        <f>C71&amp;G71</f>
      </c>
      <c r="AU71" s="104">
        <f>$C71&amp;H71</f>
      </c>
      <c r="AV71" s="104">
        <f>$C71&amp;I71</f>
      </c>
      <c r="BD71" s="106">
        <f t="shared" si="5"/>
      </c>
      <c r="BE71" s="107">
        <f>IF(F71="",1,1)</f>
        <v>1</v>
      </c>
      <c r="BF71" s="108">
        <f>IF(G71="","",1)</f>
      </c>
    </row>
    <row r="72" spans="2:58" ht="27" customHeight="1">
      <c r="B72" s="215"/>
      <c r="C72" s="173"/>
      <c r="D72" s="173"/>
      <c r="E72" s="102"/>
      <c r="F72" s="173"/>
      <c r="G72" s="132"/>
      <c r="H72" s="132"/>
      <c r="I72" s="137"/>
      <c r="K72" s="122"/>
      <c r="L72" s="123"/>
      <c r="M72" s="123"/>
      <c r="N72" s="124"/>
      <c r="O72" s="124"/>
      <c r="R72" s="125"/>
      <c r="S72" s="125"/>
      <c r="T72" s="125"/>
      <c r="U72" s="127"/>
      <c r="V72" s="127"/>
      <c r="W72" s="120"/>
      <c r="X72" s="58"/>
      <c r="AC72" s="110"/>
      <c r="AD72" s="110"/>
      <c r="AE72" s="110"/>
      <c r="AF72" s="110"/>
      <c r="AG72" s="110"/>
      <c r="AH72" s="110"/>
      <c r="AI72" s="110"/>
      <c r="AJ72" s="110"/>
      <c r="AK72" s="112"/>
      <c r="AL72" s="112"/>
      <c r="AM72" s="112"/>
      <c r="AT72" s="111"/>
      <c r="AU72" s="111"/>
      <c r="AV72" s="111"/>
      <c r="BD72" s="106">
        <f t="shared" si="5"/>
      </c>
      <c r="BE72" s="112">
        <f>IF(AND(BF71=1,BD72=""),1,"")</f>
      </c>
      <c r="BF72" s="112">
        <f>IF(AND(BF71=1,BE71=""),1,"")</f>
      </c>
    </row>
    <row r="73" spans="2:58" ht="27" customHeight="1" thickBot="1">
      <c r="B73" s="227">
        <f t="shared" si="1"/>
        <v>30</v>
      </c>
      <c r="C73" s="173"/>
      <c r="D73" s="173"/>
      <c r="E73" s="102"/>
      <c r="F73" s="173"/>
      <c r="G73" s="132"/>
      <c r="H73" s="132"/>
      <c r="I73" s="137"/>
      <c r="J73" s="151">
        <f>IF(E73="","",LEN(E73)-LEN(SUBSTITUTE(SUBSTITUTE(E73," ",),"　",)))</f>
      </c>
      <c r="K73" s="122"/>
      <c r="L73" s="123"/>
      <c r="M73" s="123"/>
      <c r="N73" s="123"/>
      <c r="O73" s="123"/>
      <c r="P73" s="1">
        <f>IF($B$4="","",IF($B$4="中学",$B$4&amp;C73,IF($B$4="高校",$B$4&amp;C73,C73)))</f>
      </c>
      <c r="Q73" s="2">
        <f>COUNTA(G73,H73,I73)</f>
        <v>0</v>
      </c>
      <c r="R73" s="127"/>
      <c r="S73" s="127"/>
      <c r="T73" s="125"/>
      <c r="U73" s="127"/>
      <c r="V73" s="127"/>
      <c r="W73" s="120"/>
      <c r="X73" s="58"/>
      <c r="AB73" s="3">
        <v>30</v>
      </c>
      <c r="AC73" s="103">
        <f>IF(D73="","",C73&amp;D73)</f>
      </c>
      <c r="AD73" s="103">
        <f>IF(AC73="",1,AC73)</f>
        <v>1</v>
      </c>
      <c r="AE73" s="103">
        <f>IF(ISERROR(VLOOKUP(AD73,$AC$13:AC72,1,FALSE)),0,VLOOKUP(AD73,$AC$13:AC72,1,FALSE))</f>
        <v>0</v>
      </c>
      <c r="AF73" s="103">
        <f>IF(AE73&gt;1,1,0)</f>
        <v>0</v>
      </c>
      <c r="AG73" s="103">
        <f>D73&amp;E73</f>
      </c>
      <c r="AH73" s="103">
        <f>IF(AG73="",1,AG73)</f>
        <v>1</v>
      </c>
      <c r="AI73" s="103">
        <f>C73&amp;D73&amp;E73</f>
      </c>
      <c r="AJ73" s="103">
        <f>IF(AI73="",1,AI73)</f>
        <v>1</v>
      </c>
      <c r="AK73" s="112">
        <f>IF(ISERROR(VLOOKUP(AJ73,$AI$13:AI72,1,FALSE)),0,VLOOKUP(AJ73,$AI$13:AI72,1,FALSE))</f>
        <v>0</v>
      </c>
      <c r="AL73" s="112">
        <f>IF(AK73&gt;1,1,0)</f>
        <v>0</v>
      </c>
      <c r="AM73" s="112">
        <f>AF73-AL73</f>
        <v>0</v>
      </c>
      <c r="AN73" s="3">
        <f>IF(AD73=AE73,1,"")</f>
      </c>
      <c r="AO73" s="3">
        <f>C73</f>
        <v>0</v>
      </c>
      <c r="AP73" s="3">
        <f>AO73</f>
        <v>0</v>
      </c>
      <c r="AQ73" s="3">
        <f>AP73</f>
        <v>0</v>
      </c>
      <c r="AT73" s="104">
        <f>C73&amp;G73</f>
      </c>
      <c r="AU73" s="104">
        <f>$C73&amp;H73</f>
      </c>
      <c r="AV73" s="104">
        <f>$C73&amp;I73</f>
      </c>
      <c r="BD73" s="106">
        <f t="shared" si="5"/>
      </c>
      <c r="BE73" s="107">
        <f>IF(F73="",1,1)</f>
        <v>1</v>
      </c>
      <c r="BF73" s="108">
        <f>IF(G73="","",1)</f>
      </c>
    </row>
    <row r="74" spans="2:58" ht="27" customHeight="1" thickBot="1">
      <c r="B74" s="225"/>
      <c r="C74" s="174"/>
      <c r="D74" s="174"/>
      <c r="E74" s="118"/>
      <c r="F74" s="174"/>
      <c r="G74" s="133"/>
      <c r="H74" s="133"/>
      <c r="I74" s="138"/>
      <c r="K74" s="122"/>
      <c r="L74" s="123"/>
      <c r="M74" s="123"/>
      <c r="N74" s="123"/>
      <c r="O74" s="123"/>
      <c r="R74" s="127"/>
      <c r="S74" s="127"/>
      <c r="T74" s="125"/>
      <c r="U74" s="127"/>
      <c r="V74" s="127"/>
      <c r="W74" s="120"/>
      <c r="X74" s="58"/>
      <c r="AC74" s="110"/>
      <c r="AD74" s="110"/>
      <c r="AE74" s="110"/>
      <c r="AF74" s="110"/>
      <c r="AG74" s="110"/>
      <c r="AH74" s="110"/>
      <c r="AI74" s="110"/>
      <c r="AJ74" s="110"/>
      <c r="AK74" s="112"/>
      <c r="AL74" s="112"/>
      <c r="AM74" s="112"/>
      <c r="AT74" s="111"/>
      <c r="AU74" s="111"/>
      <c r="AV74" s="111"/>
      <c r="BD74" s="106">
        <f t="shared" si="5"/>
      </c>
      <c r="BE74" s="112">
        <f>IF(AND(BF73=1,BD74=""),1,"")</f>
      </c>
      <c r="BF74" s="112">
        <f>IF(AND(BF73=1,BE73=""),1,"")</f>
      </c>
    </row>
    <row r="75" spans="1:58" ht="27" customHeight="1" thickBot="1">
      <c r="A75" s="59">
        <f>COUNTA(E75,E77,E79,E81,E83,E85,E87,E89,E91,E93)</f>
        <v>0</v>
      </c>
      <c r="B75" s="225">
        <f t="shared" si="1"/>
        <v>31</v>
      </c>
      <c r="C75" s="191"/>
      <c r="D75" s="175"/>
      <c r="E75" s="119"/>
      <c r="F75" s="175"/>
      <c r="G75" s="134"/>
      <c r="H75" s="134"/>
      <c r="I75" s="140"/>
      <c r="J75" s="151">
        <f>IF(E75="","",LEN(E75)-LEN(SUBSTITUTE(SUBSTITUTE(E75," ",),"　",)))</f>
      </c>
      <c r="K75" s="122"/>
      <c r="L75" s="123"/>
      <c r="M75" s="123"/>
      <c r="N75" s="124"/>
      <c r="O75" s="124"/>
      <c r="P75" s="1">
        <f>IF($B$4="","",IF($B$4="中学",$B$4&amp;C75,IF($B$4="高校",$B$4&amp;C75,C75)))</f>
      </c>
      <c r="Q75" s="2">
        <f>COUNTA(G75,H75,I75)</f>
        <v>0</v>
      </c>
      <c r="R75" s="125"/>
      <c r="S75" s="125"/>
      <c r="T75" s="125"/>
      <c r="U75" s="127"/>
      <c r="V75" s="127"/>
      <c r="W75" s="120"/>
      <c r="X75" s="58"/>
      <c r="AB75" s="3">
        <v>31</v>
      </c>
      <c r="AC75" s="103">
        <f>IF(D75="","",C75&amp;D75)</f>
      </c>
      <c r="AD75" s="103">
        <f>IF(AC75="",1,AC75)</f>
        <v>1</v>
      </c>
      <c r="AE75" s="103">
        <f>IF(ISERROR(VLOOKUP(AD75,$AC$13:AC74,1,FALSE)),0,VLOOKUP(AD75,$AC$13:AC74,1,FALSE))</f>
        <v>0</v>
      </c>
      <c r="AF75" s="103">
        <f>IF(AE75&gt;1,1,0)</f>
        <v>0</v>
      </c>
      <c r="AG75" s="103">
        <f>D75&amp;E75</f>
      </c>
      <c r="AH75" s="103">
        <f>IF(AG75="",1,AG75)</f>
        <v>1</v>
      </c>
      <c r="AI75" s="103">
        <f>C75&amp;D75&amp;E75</f>
      </c>
      <c r="AJ75" s="103">
        <f>IF(AI75="",1,AI75)</f>
        <v>1</v>
      </c>
      <c r="AK75" s="112">
        <f>IF(ISERROR(VLOOKUP(AJ75,$AI$13:AI74,1,FALSE)),0,VLOOKUP(AJ75,$AI$13:AI74,1,FALSE))</f>
        <v>0</v>
      </c>
      <c r="AL75" s="112">
        <f>IF(AK75&gt;1,1,0)</f>
        <v>0</v>
      </c>
      <c r="AM75" s="112">
        <f>AF75-AL75</f>
        <v>0</v>
      </c>
      <c r="AN75" s="3">
        <f>IF(AD75=AE75,1,"")</f>
      </c>
      <c r="AO75" s="3">
        <f>C75</f>
        <v>0</v>
      </c>
      <c r="AP75" s="3">
        <f>AO75</f>
        <v>0</v>
      </c>
      <c r="AQ75" s="3">
        <f>AP75</f>
        <v>0</v>
      </c>
      <c r="AT75" s="104">
        <f>C75&amp;G75</f>
      </c>
      <c r="AU75" s="104">
        <f>$C75&amp;H75</f>
      </c>
      <c r="AV75" s="104">
        <f>$C75&amp;I75</f>
      </c>
      <c r="BD75" s="106">
        <f t="shared" si="5"/>
      </c>
      <c r="BE75" s="107">
        <f>IF(F75="",1,1)</f>
        <v>1</v>
      </c>
      <c r="BF75" s="108">
        <f>IF(G75="","",1)</f>
      </c>
    </row>
    <row r="76" spans="1:58" ht="27" customHeight="1">
      <c r="A76" s="109">
        <f>COUNTA(G75,G77,G79,G81,G83,G85,G87,G89,G91,G93)</f>
        <v>0</v>
      </c>
      <c r="B76" s="226"/>
      <c r="C76" s="173"/>
      <c r="D76" s="173"/>
      <c r="E76" s="102"/>
      <c r="F76" s="173"/>
      <c r="G76" s="132"/>
      <c r="H76" s="132"/>
      <c r="I76" s="137"/>
      <c r="K76" s="122"/>
      <c r="L76" s="123"/>
      <c r="M76" s="123"/>
      <c r="N76" s="124"/>
      <c r="O76" s="124"/>
      <c r="R76" s="125"/>
      <c r="S76" s="125"/>
      <c r="T76" s="125"/>
      <c r="U76" s="127"/>
      <c r="V76" s="127"/>
      <c r="W76" s="120"/>
      <c r="X76" s="58"/>
      <c r="AC76" s="110"/>
      <c r="AD76" s="110"/>
      <c r="AE76" s="110"/>
      <c r="AF76" s="110"/>
      <c r="AG76" s="110"/>
      <c r="AH76" s="110"/>
      <c r="AI76" s="110"/>
      <c r="AJ76" s="110"/>
      <c r="AK76" s="112"/>
      <c r="AL76" s="112"/>
      <c r="AM76" s="112"/>
      <c r="AT76" s="111"/>
      <c r="AU76" s="111"/>
      <c r="AV76" s="111"/>
      <c r="BD76" s="106">
        <f t="shared" si="5"/>
      </c>
      <c r="BE76" s="112">
        <f>IF(AND(BF75=1,BD76=""),1,"")</f>
      </c>
      <c r="BF76" s="112">
        <f>IF(AND(BF75=1,BE75=""),1,"")</f>
      </c>
    </row>
    <row r="77" spans="2:58" ht="27" customHeight="1">
      <c r="B77" s="214">
        <f t="shared" si="1"/>
        <v>32</v>
      </c>
      <c r="C77" s="173"/>
      <c r="D77" s="173"/>
      <c r="E77" s="102"/>
      <c r="F77" s="173"/>
      <c r="G77" s="132"/>
      <c r="H77" s="132"/>
      <c r="I77" s="137"/>
      <c r="J77" s="151">
        <f>IF(E77="","",LEN(E77)-LEN(SUBSTITUTE(SUBSTITUTE(E77," ",),"　",)))</f>
      </c>
      <c r="K77" s="122"/>
      <c r="L77" s="124"/>
      <c r="M77" s="124"/>
      <c r="N77" s="124"/>
      <c r="O77" s="124"/>
      <c r="P77" s="1">
        <f>IF($B$4="","",IF($B$4="中学",$B$4&amp;C77,IF($B$4="高校",$B$4&amp;C77,C77)))</f>
      </c>
      <c r="Q77" s="2">
        <f>COUNTA(G77,H77,I77)</f>
        <v>0</v>
      </c>
      <c r="R77" s="125"/>
      <c r="S77" s="125"/>
      <c r="T77" s="127"/>
      <c r="U77" s="125"/>
      <c r="V77" s="125"/>
      <c r="W77" s="121"/>
      <c r="X77" s="58"/>
      <c r="AB77" s="3">
        <v>32</v>
      </c>
      <c r="AC77" s="103">
        <f>IF(D77="","",C77&amp;D77)</f>
      </c>
      <c r="AD77" s="103">
        <f>IF(AC77="",1,AC77)</f>
        <v>1</v>
      </c>
      <c r="AE77" s="103">
        <f>IF(ISERROR(VLOOKUP(AD77,$AC$13:AC76,1,FALSE)),0,VLOOKUP(AD77,$AC$13:AC76,1,FALSE))</f>
        <v>0</v>
      </c>
      <c r="AF77" s="103">
        <f>IF(AE77&gt;1,1,0)</f>
        <v>0</v>
      </c>
      <c r="AG77" s="103">
        <f>D77&amp;E77</f>
      </c>
      <c r="AH77" s="103">
        <f>IF(AG77="",1,AG77)</f>
        <v>1</v>
      </c>
      <c r="AI77" s="103">
        <f>C77&amp;D77&amp;E77</f>
      </c>
      <c r="AJ77" s="103">
        <f>IF(AI77="",1,AI77)</f>
        <v>1</v>
      </c>
      <c r="AK77" s="112">
        <f>IF(ISERROR(VLOOKUP(AJ77,$AI$13:AI76,1,FALSE)),0,VLOOKUP(AJ77,$AI$13:AI76,1,FALSE))</f>
        <v>0</v>
      </c>
      <c r="AL77" s="112">
        <f>IF(AK77&gt;1,1,0)</f>
        <v>0</v>
      </c>
      <c r="AM77" s="112">
        <f>AF77-AL77</f>
        <v>0</v>
      </c>
      <c r="AN77" s="3">
        <f>IF(AD77=AE77,1,"")</f>
      </c>
      <c r="AO77" s="3">
        <f>C77</f>
        <v>0</v>
      </c>
      <c r="AP77" s="3">
        <f>AO77</f>
        <v>0</v>
      </c>
      <c r="AQ77" s="3">
        <f>AP77</f>
        <v>0</v>
      </c>
      <c r="AT77" s="104">
        <f>C77&amp;G77</f>
      </c>
      <c r="AU77" s="104">
        <f>$C77&amp;H77</f>
      </c>
      <c r="AV77" s="104">
        <f>$C77&amp;I77</f>
      </c>
      <c r="BD77" s="106">
        <f t="shared" si="5"/>
      </c>
      <c r="BE77" s="107">
        <f>IF(F77="",1,1)</f>
        <v>1</v>
      </c>
      <c r="BF77" s="108">
        <f>IF(G77="","",1)</f>
      </c>
    </row>
    <row r="78" spans="2:58" ht="27" customHeight="1">
      <c r="B78" s="215"/>
      <c r="C78" s="173"/>
      <c r="D78" s="173"/>
      <c r="E78" s="102"/>
      <c r="F78" s="173"/>
      <c r="G78" s="132"/>
      <c r="H78" s="132"/>
      <c r="I78" s="137"/>
      <c r="K78" s="122"/>
      <c r="L78" s="123"/>
      <c r="M78" s="123"/>
      <c r="N78" s="124"/>
      <c r="O78" s="124"/>
      <c r="R78" s="125"/>
      <c r="S78" s="125"/>
      <c r="T78" s="125"/>
      <c r="U78" s="127"/>
      <c r="V78" s="127"/>
      <c r="W78" s="120"/>
      <c r="X78" s="58"/>
      <c r="AC78" s="110"/>
      <c r="AD78" s="110"/>
      <c r="AE78" s="110"/>
      <c r="AF78" s="110"/>
      <c r="AG78" s="110"/>
      <c r="AH78" s="110"/>
      <c r="AI78" s="110"/>
      <c r="AJ78" s="110"/>
      <c r="AK78" s="112"/>
      <c r="AL78" s="112"/>
      <c r="AM78" s="112"/>
      <c r="AT78" s="111"/>
      <c r="AU78" s="111"/>
      <c r="AV78" s="111"/>
      <c r="BD78" s="106">
        <f t="shared" si="5"/>
      </c>
      <c r="BE78" s="112">
        <f>IF(AND(BF77=1,BD78=""),1,"")</f>
      </c>
      <c r="BF78" s="112">
        <f>IF(AND(BF77=1,BE77=""),1,"")</f>
      </c>
    </row>
    <row r="79" spans="2:58" ht="27" customHeight="1">
      <c r="B79" s="214">
        <f t="shared" si="1"/>
        <v>33</v>
      </c>
      <c r="C79" s="173"/>
      <c r="D79" s="173"/>
      <c r="E79" s="102"/>
      <c r="F79" s="173"/>
      <c r="G79" s="132"/>
      <c r="H79" s="132"/>
      <c r="I79" s="137"/>
      <c r="J79" s="151">
        <f>IF(E79="","",LEN(E79)-LEN(SUBSTITUTE(SUBSTITUTE(E79," ",),"　",)))</f>
      </c>
      <c r="K79" s="122"/>
      <c r="L79" s="124"/>
      <c r="M79" s="124"/>
      <c r="N79" s="124"/>
      <c r="O79" s="124"/>
      <c r="P79" s="1">
        <f>IF($B$4="","",IF($B$4="中学",$B$4&amp;C79,IF($B$4="高校",$B$4&amp;C79,C79)))</f>
      </c>
      <c r="Q79" s="2">
        <f>COUNTA(G79,H79,I79)</f>
        <v>0</v>
      </c>
      <c r="R79" s="125"/>
      <c r="S79" s="125"/>
      <c r="T79" s="125"/>
      <c r="U79" s="127"/>
      <c r="V79" s="127"/>
      <c r="W79" s="120"/>
      <c r="X79" s="58"/>
      <c r="AB79" s="3">
        <v>33</v>
      </c>
      <c r="AC79" s="103">
        <f>IF(D79="","",C79&amp;D79)</f>
      </c>
      <c r="AD79" s="103">
        <f>IF(AC79="",1,AC79)</f>
        <v>1</v>
      </c>
      <c r="AE79" s="103">
        <f>IF(ISERROR(VLOOKUP(AD79,$AC$13:AC78,1,FALSE)),0,VLOOKUP(AD79,$AC$13:AC78,1,FALSE))</f>
        <v>0</v>
      </c>
      <c r="AF79" s="103">
        <f>IF(AE79&gt;1,1,0)</f>
        <v>0</v>
      </c>
      <c r="AG79" s="103">
        <f>D79&amp;E79</f>
      </c>
      <c r="AH79" s="103">
        <f>IF(AG79="",1,AG79)</f>
        <v>1</v>
      </c>
      <c r="AI79" s="103">
        <f>C79&amp;D79&amp;E79</f>
      </c>
      <c r="AJ79" s="103">
        <f>IF(AI79="",1,AI79)</f>
        <v>1</v>
      </c>
      <c r="AK79" s="112">
        <f>IF(ISERROR(VLOOKUP(AJ79,$AI$13:AI78,1,FALSE)),0,VLOOKUP(AJ79,$AI$13:AI78,1,FALSE))</f>
        <v>0</v>
      </c>
      <c r="AL79" s="112">
        <f>IF(AK79&gt;1,1,0)</f>
        <v>0</v>
      </c>
      <c r="AM79" s="112">
        <f>AF79-AL79</f>
        <v>0</v>
      </c>
      <c r="AN79" s="3">
        <f>IF(AD79=AE79,1,"")</f>
      </c>
      <c r="AO79" s="3">
        <f>C79</f>
        <v>0</v>
      </c>
      <c r="AP79" s="3">
        <f>AO79</f>
        <v>0</v>
      </c>
      <c r="AQ79" s="3">
        <f>AP79</f>
        <v>0</v>
      </c>
      <c r="AT79" s="104">
        <f>C79&amp;G79</f>
      </c>
      <c r="AU79" s="104">
        <f>$C79&amp;H79</f>
      </c>
      <c r="AV79" s="104">
        <f>$C79&amp;I79</f>
      </c>
      <c r="BD79" s="106">
        <f aca="true" t="shared" si="6" ref="BD79:BD114">IF(E79="","",1)</f>
      </c>
      <c r="BE79" s="107">
        <f>IF(F79="",1,1)</f>
        <v>1</v>
      </c>
      <c r="BF79" s="108">
        <f>IF(G79="","",1)</f>
      </c>
    </row>
    <row r="80" spans="2:58" ht="27" customHeight="1">
      <c r="B80" s="215"/>
      <c r="C80" s="173"/>
      <c r="D80" s="173"/>
      <c r="E80" s="102"/>
      <c r="F80" s="173"/>
      <c r="G80" s="132"/>
      <c r="H80" s="132"/>
      <c r="I80" s="137"/>
      <c r="K80" s="122"/>
      <c r="L80" s="123"/>
      <c r="M80" s="123"/>
      <c r="N80" s="124"/>
      <c r="O80" s="124"/>
      <c r="R80" s="125"/>
      <c r="S80" s="125"/>
      <c r="T80" s="125"/>
      <c r="U80" s="125"/>
      <c r="V80" s="125"/>
      <c r="W80" s="120"/>
      <c r="X80" s="58"/>
      <c r="AC80" s="110"/>
      <c r="AD80" s="110"/>
      <c r="AE80" s="110"/>
      <c r="AF80" s="110"/>
      <c r="AG80" s="110"/>
      <c r="AH80" s="110"/>
      <c r="AI80" s="110"/>
      <c r="AJ80" s="110"/>
      <c r="AK80" s="112"/>
      <c r="AL80" s="112"/>
      <c r="AM80" s="112"/>
      <c r="AT80" s="111"/>
      <c r="AU80" s="111"/>
      <c r="AV80" s="111"/>
      <c r="BD80" s="106">
        <f t="shared" si="6"/>
      </c>
      <c r="BE80" s="112">
        <f>IF(AND(BF79=1,BD80=""),1,"")</f>
      </c>
      <c r="BF80" s="112">
        <f>IF(AND(BF79=1,BE79=""),1,"")</f>
      </c>
    </row>
    <row r="81" spans="2:58" ht="27" customHeight="1">
      <c r="B81" s="214">
        <f t="shared" si="1"/>
        <v>34</v>
      </c>
      <c r="C81" s="173"/>
      <c r="D81" s="173"/>
      <c r="E81" s="102"/>
      <c r="F81" s="173"/>
      <c r="G81" s="132"/>
      <c r="H81" s="132"/>
      <c r="I81" s="137"/>
      <c r="J81" s="151">
        <f>IF(E81="","",LEN(E81)-LEN(SUBSTITUTE(SUBSTITUTE(E81," ",),"　",)))</f>
      </c>
      <c r="K81" s="122"/>
      <c r="L81" s="124"/>
      <c r="M81" s="124"/>
      <c r="N81" s="124"/>
      <c r="O81" s="124"/>
      <c r="P81" s="1">
        <f>IF($B$4="","",IF($B$4="中学",$B$4&amp;C81,IF($B$4="高校",$B$4&amp;C81,C81)))</f>
      </c>
      <c r="Q81" s="2">
        <f>COUNTA(G81,H81,I81)</f>
        <v>0</v>
      </c>
      <c r="R81" s="125"/>
      <c r="S81" s="125"/>
      <c r="T81" s="125"/>
      <c r="U81" s="127"/>
      <c r="V81" s="127"/>
      <c r="W81" s="120"/>
      <c r="X81" s="58"/>
      <c r="AB81" s="3">
        <v>34</v>
      </c>
      <c r="AC81" s="103">
        <f>IF(D81="","",C81&amp;D81)</f>
      </c>
      <c r="AD81" s="103">
        <f>IF(AC81="",1,AC81)</f>
        <v>1</v>
      </c>
      <c r="AE81" s="103">
        <f>IF(ISERROR(VLOOKUP(AD81,$AC$13:AC80,1,FALSE)),0,VLOOKUP(AD81,$AC$13:AC80,1,FALSE))</f>
        <v>0</v>
      </c>
      <c r="AF81" s="103">
        <f>IF(AE81&gt;1,1,0)</f>
        <v>0</v>
      </c>
      <c r="AG81" s="103">
        <f>D81&amp;E81</f>
      </c>
      <c r="AH81" s="103">
        <f>IF(AG81="",1,AG81)</f>
        <v>1</v>
      </c>
      <c r="AI81" s="103">
        <f>C81&amp;D81&amp;E81</f>
      </c>
      <c r="AJ81" s="103">
        <f>IF(AI81="",1,AI81)</f>
        <v>1</v>
      </c>
      <c r="AK81" s="112">
        <f>IF(ISERROR(VLOOKUP(AJ81,$AI$13:AI80,1,FALSE)),0,VLOOKUP(AJ81,$AI$13:AI80,1,FALSE))</f>
        <v>0</v>
      </c>
      <c r="AL81" s="112">
        <f>IF(AK81&gt;1,1,0)</f>
        <v>0</v>
      </c>
      <c r="AM81" s="112">
        <f>AF81-AL81</f>
        <v>0</v>
      </c>
      <c r="AN81" s="3">
        <f>IF(AD81=AE81,1,"")</f>
      </c>
      <c r="AO81" s="3">
        <f>C81</f>
        <v>0</v>
      </c>
      <c r="AP81" s="3">
        <f>AO81</f>
        <v>0</v>
      </c>
      <c r="AQ81" s="3">
        <f>AP81</f>
        <v>0</v>
      </c>
      <c r="AT81" s="104">
        <f>C81&amp;G81</f>
      </c>
      <c r="AU81" s="104">
        <f>$C81&amp;H81</f>
      </c>
      <c r="AV81" s="104">
        <f>$C81&amp;I81</f>
      </c>
      <c r="BD81" s="106">
        <f t="shared" si="6"/>
      </c>
      <c r="BE81" s="107">
        <f>IF(F81="",1,1)</f>
        <v>1</v>
      </c>
      <c r="BF81" s="108">
        <f>IF(G81="","",1)</f>
      </c>
    </row>
    <row r="82" spans="2:58" ht="27" customHeight="1">
      <c r="B82" s="215"/>
      <c r="C82" s="173"/>
      <c r="D82" s="173"/>
      <c r="E82" s="102"/>
      <c r="F82" s="173"/>
      <c r="G82" s="132"/>
      <c r="H82" s="132"/>
      <c r="I82" s="137"/>
      <c r="K82" s="122"/>
      <c r="L82" s="124"/>
      <c r="M82" s="124"/>
      <c r="N82" s="124"/>
      <c r="O82" s="124"/>
      <c r="R82" s="125"/>
      <c r="S82" s="125"/>
      <c r="T82" s="125"/>
      <c r="U82" s="127"/>
      <c r="V82" s="127"/>
      <c r="W82" s="120"/>
      <c r="X82" s="58"/>
      <c r="AC82" s="110"/>
      <c r="AD82" s="110"/>
      <c r="AE82" s="110"/>
      <c r="AF82" s="110"/>
      <c r="AG82" s="110"/>
      <c r="AH82" s="110"/>
      <c r="AI82" s="110"/>
      <c r="AJ82" s="110"/>
      <c r="AK82" s="112"/>
      <c r="AL82" s="112"/>
      <c r="AM82" s="112"/>
      <c r="AT82" s="111"/>
      <c r="AU82" s="111"/>
      <c r="AV82" s="111"/>
      <c r="BD82" s="106">
        <f t="shared" si="6"/>
      </c>
      <c r="BE82" s="112">
        <f>IF(AND(BF81=1,BD82=""),1,"")</f>
      </c>
      <c r="BF82" s="112">
        <f>IF(AND(BF81=1,BE81=""),1,"")</f>
      </c>
    </row>
    <row r="83" spans="2:58" ht="27" customHeight="1">
      <c r="B83" s="214">
        <f t="shared" si="1"/>
        <v>35</v>
      </c>
      <c r="C83" s="173"/>
      <c r="D83" s="173"/>
      <c r="E83" s="102"/>
      <c r="F83" s="173"/>
      <c r="G83" s="132"/>
      <c r="H83" s="132"/>
      <c r="I83" s="137"/>
      <c r="J83" s="151">
        <f>IF(E83="","",LEN(E83)-LEN(SUBSTITUTE(SUBSTITUTE(E83," ",),"　",)))</f>
      </c>
      <c r="K83" s="122"/>
      <c r="L83" s="123"/>
      <c r="M83" s="123"/>
      <c r="N83" s="124"/>
      <c r="O83" s="124"/>
      <c r="P83" s="1">
        <f>IF($B$4="","",IF($B$4="中学",$B$4&amp;C83,IF($B$4="高校",$B$4&amp;C83,C83)))</f>
      </c>
      <c r="Q83" s="2">
        <f>COUNTA(G83,H83,I83)</f>
        <v>0</v>
      </c>
      <c r="R83" s="125"/>
      <c r="S83" s="125"/>
      <c r="T83" s="125"/>
      <c r="U83" s="125"/>
      <c r="V83" s="125"/>
      <c r="W83" s="120"/>
      <c r="X83" s="58"/>
      <c r="AB83" s="3">
        <v>35</v>
      </c>
      <c r="AC83" s="103">
        <f>IF(D83="","",C83&amp;D83)</f>
      </c>
      <c r="AD83" s="103">
        <f>IF(AC83="",1,AC83)</f>
        <v>1</v>
      </c>
      <c r="AE83" s="103">
        <f>IF(ISERROR(VLOOKUP(AD83,$AC$13:AC82,1,FALSE)),0,VLOOKUP(AD83,$AC$13:AC82,1,FALSE))</f>
        <v>0</v>
      </c>
      <c r="AF83" s="103">
        <f>IF(AE83&gt;1,1,0)</f>
        <v>0</v>
      </c>
      <c r="AG83" s="103">
        <f>D83&amp;E83</f>
      </c>
      <c r="AH83" s="103">
        <f>IF(AG83="",1,AG83)</f>
        <v>1</v>
      </c>
      <c r="AI83" s="103">
        <f>C83&amp;D83&amp;E83</f>
      </c>
      <c r="AJ83" s="103">
        <f>IF(AI83="",1,AI83)</f>
        <v>1</v>
      </c>
      <c r="AK83" s="112">
        <f>IF(ISERROR(VLOOKUP(AJ83,$AI$13:AI82,1,FALSE)),0,VLOOKUP(AJ83,$AI$13:AI82,1,FALSE))</f>
        <v>0</v>
      </c>
      <c r="AL83" s="112">
        <f>IF(AK83&gt;1,1,0)</f>
        <v>0</v>
      </c>
      <c r="AM83" s="112">
        <f>AF83-AL83</f>
        <v>0</v>
      </c>
      <c r="AN83" s="3">
        <f>IF(AD83=AE83,1,"")</f>
      </c>
      <c r="AO83" s="3">
        <f>C83</f>
        <v>0</v>
      </c>
      <c r="AP83" s="3">
        <f>AO83</f>
        <v>0</v>
      </c>
      <c r="AQ83" s="3">
        <f>AP83</f>
        <v>0</v>
      </c>
      <c r="AT83" s="104">
        <f>C83&amp;G83</f>
      </c>
      <c r="AU83" s="104">
        <f>$C83&amp;H83</f>
      </c>
      <c r="AV83" s="104">
        <f>$C83&amp;I83</f>
      </c>
      <c r="BD83" s="106">
        <f t="shared" si="6"/>
      </c>
      <c r="BE83" s="107">
        <f>IF(F83="",1,1)</f>
        <v>1</v>
      </c>
      <c r="BF83" s="108">
        <f>IF(G83="","",1)</f>
      </c>
    </row>
    <row r="84" spans="2:58" ht="27" customHeight="1">
      <c r="B84" s="215"/>
      <c r="C84" s="173"/>
      <c r="D84" s="173"/>
      <c r="E84" s="102"/>
      <c r="F84" s="173"/>
      <c r="G84" s="132"/>
      <c r="H84" s="132"/>
      <c r="I84" s="137"/>
      <c r="K84" s="122"/>
      <c r="L84" s="123"/>
      <c r="M84" s="123"/>
      <c r="N84" s="124"/>
      <c r="O84" s="124"/>
      <c r="R84" s="125"/>
      <c r="S84" s="125"/>
      <c r="T84" s="125"/>
      <c r="U84" s="125"/>
      <c r="V84" s="125"/>
      <c r="W84" s="120"/>
      <c r="X84" s="58"/>
      <c r="AC84" s="110"/>
      <c r="AD84" s="110"/>
      <c r="AE84" s="110"/>
      <c r="AF84" s="110"/>
      <c r="AG84" s="110"/>
      <c r="AH84" s="110"/>
      <c r="AI84" s="110"/>
      <c r="AJ84" s="110"/>
      <c r="AK84" s="112"/>
      <c r="AL84" s="112"/>
      <c r="AM84" s="112"/>
      <c r="AT84" s="111"/>
      <c r="AU84" s="111"/>
      <c r="AV84" s="111"/>
      <c r="BD84" s="106">
        <f t="shared" si="6"/>
      </c>
      <c r="BE84" s="112">
        <f>IF(AND(BF83=1,BD84=""),1,"")</f>
      </c>
      <c r="BF84" s="112">
        <f>IF(AND(BF83=1,BE83=""),1,"")</f>
      </c>
    </row>
    <row r="85" spans="2:58" ht="27" customHeight="1">
      <c r="B85" s="214">
        <f aca="true" t="shared" si="7" ref="B85:B113">IF(AM85&lt;1,AB85,"ﾅﾝﾊﾞｰｶｰﾄﾞが重複しています")</f>
        <v>36</v>
      </c>
      <c r="C85" s="173"/>
      <c r="D85" s="173"/>
      <c r="E85" s="102"/>
      <c r="F85" s="173"/>
      <c r="G85" s="132"/>
      <c r="H85" s="132"/>
      <c r="I85" s="137"/>
      <c r="J85" s="151">
        <f>IF(E85="","",LEN(E85)-LEN(SUBSTITUTE(SUBSTITUTE(E85," ",),"　",)))</f>
      </c>
      <c r="K85" s="126"/>
      <c r="L85" s="123"/>
      <c r="M85" s="123"/>
      <c r="N85" s="124"/>
      <c r="O85" s="124"/>
      <c r="P85" s="1">
        <f>IF($B$4="","",IF($B$4="中学",$B$4&amp;C85,IF($B$4="高校",$B$4&amp;C85,C85)))</f>
      </c>
      <c r="Q85" s="2">
        <f>COUNTA(G85,H85,I85)</f>
        <v>0</v>
      </c>
      <c r="R85" s="125"/>
      <c r="S85" s="125"/>
      <c r="T85" s="125"/>
      <c r="U85" s="127"/>
      <c r="V85" s="127"/>
      <c r="W85" s="120"/>
      <c r="X85" s="58"/>
      <c r="AB85" s="3">
        <v>36</v>
      </c>
      <c r="AC85" s="103">
        <f>IF(D85="","",C85&amp;D85)</f>
      </c>
      <c r="AD85" s="103">
        <f>IF(AC85="",1,AC85)</f>
        <v>1</v>
      </c>
      <c r="AE85" s="103">
        <f>IF(ISERROR(VLOOKUP(AD85,$AC$13:AC84,1,FALSE)),0,VLOOKUP(AD85,$AC$13:AC84,1,FALSE))</f>
        <v>0</v>
      </c>
      <c r="AF85" s="103">
        <f>IF(AE85&gt;1,1,0)</f>
        <v>0</v>
      </c>
      <c r="AG85" s="103">
        <f>D85&amp;E85</f>
      </c>
      <c r="AH85" s="103">
        <f>IF(AG85="",1,AG85)</f>
        <v>1</v>
      </c>
      <c r="AI85" s="103">
        <f>C85&amp;D85&amp;E85</f>
      </c>
      <c r="AJ85" s="103">
        <f>IF(AI85="",1,AI85)</f>
        <v>1</v>
      </c>
      <c r="AK85" s="112">
        <f>IF(ISERROR(VLOOKUP(AJ85,$AI$13:AI84,1,FALSE)),0,VLOOKUP(AJ85,$AI$13:AI84,1,FALSE))</f>
        <v>0</v>
      </c>
      <c r="AL85" s="112">
        <f>IF(AK85&gt;1,1,0)</f>
        <v>0</v>
      </c>
      <c r="AM85" s="112">
        <f>AF85-AL85</f>
        <v>0</v>
      </c>
      <c r="AN85" s="3">
        <f>IF(AD85=AE85,1,"")</f>
      </c>
      <c r="AO85" s="3">
        <f>C85</f>
        <v>0</v>
      </c>
      <c r="AP85" s="3">
        <f>AO85</f>
        <v>0</v>
      </c>
      <c r="AQ85" s="3">
        <f>AP85</f>
        <v>0</v>
      </c>
      <c r="AT85" s="104">
        <f>C85&amp;G85</f>
      </c>
      <c r="AU85" s="104">
        <f>$C85&amp;H85</f>
      </c>
      <c r="AV85" s="104">
        <f>$C85&amp;I85</f>
      </c>
      <c r="BD85" s="106">
        <f t="shared" si="6"/>
      </c>
      <c r="BE85" s="107">
        <f>IF(F85="",1,1)</f>
        <v>1</v>
      </c>
      <c r="BF85" s="108">
        <f>IF(G85="","",1)</f>
      </c>
    </row>
    <row r="86" spans="2:58" ht="27" customHeight="1">
      <c r="B86" s="215"/>
      <c r="C86" s="173"/>
      <c r="D86" s="173"/>
      <c r="E86" s="102"/>
      <c r="F86" s="173"/>
      <c r="G86" s="132"/>
      <c r="H86" s="132"/>
      <c r="I86" s="137"/>
      <c r="K86" s="122"/>
      <c r="L86" s="123"/>
      <c r="M86" s="123"/>
      <c r="N86" s="124"/>
      <c r="O86" s="124"/>
      <c r="R86" s="125"/>
      <c r="S86" s="125"/>
      <c r="T86" s="125"/>
      <c r="U86" s="125"/>
      <c r="V86" s="125"/>
      <c r="W86" s="120"/>
      <c r="X86" s="58"/>
      <c r="AC86" s="110"/>
      <c r="AD86" s="110"/>
      <c r="AE86" s="110"/>
      <c r="AF86" s="110"/>
      <c r="AG86" s="110"/>
      <c r="AH86" s="110"/>
      <c r="AI86" s="110"/>
      <c r="AJ86" s="110"/>
      <c r="AK86" s="112"/>
      <c r="AL86" s="112"/>
      <c r="AM86" s="112"/>
      <c r="AT86" s="111"/>
      <c r="AU86" s="111"/>
      <c r="AV86" s="111"/>
      <c r="BD86" s="106">
        <f t="shared" si="6"/>
      </c>
      <c r="BE86" s="112">
        <f>IF(AND(BF85=1,BD86=""),1,"")</f>
      </c>
      <c r="BF86" s="112">
        <f>IF(AND(BF85=1,BE85=""),1,"")</f>
      </c>
    </row>
    <row r="87" spans="2:58" ht="27" customHeight="1">
      <c r="B87" s="214">
        <f t="shared" si="7"/>
        <v>37</v>
      </c>
      <c r="C87" s="173"/>
      <c r="D87" s="173"/>
      <c r="E87" s="102"/>
      <c r="F87" s="173"/>
      <c r="G87" s="132"/>
      <c r="H87" s="132"/>
      <c r="I87" s="137"/>
      <c r="J87" s="151">
        <f>IF(E87="","",LEN(E87)-LEN(SUBSTITUTE(SUBSTITUTE(E87," ",),"　",)))</f>
      </c>
      <c r="K87" s="122"/>
      <c r="L87" s="124"/>
      <c r="M87" s="124"/>
      <c r="N87" s="124"/>
      <c r="O87" s="124"/>
      <c r="P87" s="1">
        <f>IF($B$4="","",IF($B$4="中学",$B$4&amp;C87,IF($B$4="高校",$B$4&amp;C87,C87)))</f>
      </c>
      <c r="Q87" s="2">
        <f>COUNTA(G87,H87,I87)</f>
        <v>0</v>
      </c>
      <c r="R87" s="125"/>
      <c r="S87" s="125"/>
      <c r="T87" s="125"/>
      <c r="U87" s="127"/>
      <c r="V87" s="127"/>
      <c r="W87" s="120"/>
      <c r="X87" s="58"/>
      <c r="AB87" s="3">
        <v>37</v>
      </c>
      <c r="AC87" s="103">
        <f>IF(D87="","",C87&amp;D87)</f>
      </c>
      <c r="AD87" s="103">
        <f>IF(AC87="",1,AC87)</f>
        <v>1</v>
      </c>
      <c r="AE87" s="103">
        <f>IF(ISERROR(VLOOKUP(AD87,$AC$13:AC86,1,FALSE)),0,VLOOKUP(AD87,$AC$13:AC86,1,FALSE))</f>
        <v>0</v>
      </c>
      <c r="AF87" s="103">
        <f>IF(AE87&gt;1,1,0)</f>
        <v>0</v>
      </c>
      <c r="AG87" s="103">
        <f>D87&amp;E87</f>
      </c>
      <c r="AH87" s="103">
        <f>IF(AG87="",1,AG87)</f>
        <v>1</v>
      </c>
      <c r="AI87" s="103">
        <f>C87&amp;D87&amp;E87</f>
      </c>
      <c r="AJ87" s="103">
        <f>IF(AI87="",1,AI87)</f>
        <v>1</v>
      </c>
      <c r="AK87" s="112">
        <f>IF(ISERROR(VLOOKUP(AJ87,$AI$13:AI86,1,FALSE)),0,VLOOKUP(AJ87,$AI$13:AI86,1,FALSE))</f>
        <v>0</v>
      </c>
      <c r="AL87" s="112">
        <f>IF(AK87&gt;1,1,0)</f>
        <v>0</v>
      </c>
      <c r="AM87" s="112">
        <f>AF87-AL87</f>
        <v>0</v>
      </c>
      <c r="AN87" s="3">
        <f>IF(AD87=AE87,1,"")</f>
      </c>
      <c r="AO87" s="3">
        <f>C87</f>
        <v>0</v>
      </c>
      <c r="AP87" s="3">
        <f>AO87</f>
        <v>0</v>
      </c>
      <c r="AQ87" s="3">
        <f>AP87</f>
        <v>0</v>
      </c>
      <c r="AT87" s="104">
        <f>C87&amp;G87</f>
      </c>
      <c r="AU87" s="104">
        <f>$C87&amp;H87</f>
      </c>
      <c r="AV87" s="104">
        <f>$C87&amp;I87</f>
      </c>
      <c r="BD87" s="106">
        <f t="shared" si="6"/>
      </c>
      <c r="BE87" s="107">
        <f>IF(F87="",1,1)</f>
        <v>1</v>
      </c>
      <c r="BF87" s="108">
        <f>IF(G87="","",1)</f>
      </c>
    </row>
    <row r="88" spans="2:58" ht="27" customHeight="1">
      <c r="B88" s="215"/>
      <c r="C88" s="173"/>
      <c r="D88" s="173"/>
      <c r="E88" s="102"/>
      <c r="F88" s="173"/>
      <c r="G88" s="132"/>
      <c r="H88" s="132"/>
      <c r="I88" s="137"/>
      <c r="K88" s="122"/>
      <c r="L88" s="123"/>
      <c r="M88" s="123"/>
      <c r="N88" s="124"/>
      <c r="O88" s="124"/>
      <c r="R88" s="125"/>
      <c r="S88" s="125"/>
      <c r="T88" s="125"/>
      <c r="U88" s="125"/>
      <c r="V88" s="125"/>
      <c r="W88" s="120"/>
      <c r="X88" s="58"/>
      <c r="AC88" s="110"/>
      <c r="AD88" s="110"/>
      <c r="AE88" s="110"/>
      <c r="AF88" s="110"/>
      <c r="AG88" s="110"/>
      <c r="AH88" s="110"/>
      <c r="AI88" s="110"/>
      <c r="AJ88" s="110"/>
      <c r="AK88" s="112"/>
      <c r="AL88" s="112"/>
      <c r="AM88" s="112"/>
      <c r="AT88" s="111"/>
      <c r="AU88" s="111"/>
      <c r="AV88" s="111"/>
      <c r="BD88" s="106">
        <f t="shared" si="6"/>
      </c>
      <c r="BE88" s="112">
        <f>IF(AND(BF87=1,BD88=""),1,"")</f>
      </c>
      <c r="BF88" s="112">
        <f>IF(AND(BF87=1,BE87=""),1,"")</f>
      </c>
    </row>
    <row r="89" spans="2:58" ht="27" customHeight="1">
      <c r="B89" s="214">
        <f t="shared" si="7"/>
        <v>38</v>
      </c>
      <c r="C89" s="173"/>
      <c r="D89" s="173"/>
      <c r="E89" s="102"/>
      <c r="F89" s="173"/>
      <c r="G89" s="132"/>
      <c r="H89" s="132"/>
      <c r="I89" s="137"/>
      <c r="J89" s="151">
        <f>IF(E89="","",LEN(E89)-LEN(SUBSTITUTE(SUBSTITUTE(E89," ",),"　",)))</f>
      </c>
      <c r="K89" s="122"/>
      <c r="L89" s="123"/>
      <c r="M89" s="123"/>
      <c r="N89" s="124"/>
      <c r="O89" s="124"/>
      <c r="P89" s="1">
        <f>IF($B$4="","",IF($B$4="中学",$B$4&amp;C89,IF($B$4="高校",$B$4&amp;C89,C89)))</f>
      </c>
      <c r="Q89" s="2">
        <f>COUNTA(G89,H89,I89)</f>
        <v>0</v>
      </c>
      <c r="R89" s="125"/>
      <c r="S89" s="125"/>
      <c r="T89" s="127"/>
      <c r="U89" s="127"/>
      <c r="V89" s="127"/>
      <c r="W89" s="120"/>
      <c r="X89" s="58"/>
      <c r="AB89" s="3">
        <v>38</v>
      </c>
      <c r="AC89" s="103">
        <f>IF(D89="","",C89&amp;D89)</f>
      </c>
      <c r="AD89" s="103">
        <f>IF(AC89="",1,AC89)</f>
        <v>1</v>
      </c>
      <c r="AE89" s="103">
        <f>IF(ISERROR(VLOOKUP(AD89,$AC$13:AC88,1,FALSE)),0,VLOOKUP(AD89,$AC$13:AC88,1,FALSE))</f>
        <v>0</v>
      </c>
      <c r="AF89" s="103">
        <f>IF(AE89&gt;1,1,0)</f>
        <v>0</v>
      </c>
      <c r="AG89" s="103">
        <f>D89&amp;E89</f>
      </c>
      <c r="AH89" s="103">
        <f>IF(AG89="",1,AG89)</f>
        <v>1</v>
      </c>
      <c r="AI89" s="103">
        <f>C89&amp;D89&amp;E89</f>
      </c>
      <c r="AJ89" s="103">
        <f>IF(AI89="",1,AI89)</f>
        <v>1</v>
      </c>
      <c r="AK89" s="112">
        <f>IF(ISERROR(VLOOKUP(AJ89,$AI$13:AI88,1,FALSE)),0,VLOOKUP(AJ89,$AI$13:AI88,1,FALSE))</f>
        <v>0</v>
      </c>
      <c r="AL89" s="112">
        <f>IF(AK89&gt;1,1,0)</f>
        <v>0</v>
      </c>
      <c r="AM89" s="112">
        <f>AF89-AL89</f>
        <v>0</v>
      </c>
      <c r="AN89" s="3">
        <f>IF(AD89=AE89,1,"")</f>
      </c>
      <c r="AO89" s="3">
        <f>C89</f>
        <v>0</v>
      </c>
      <c r="AP89" s="3">
        <f>AO89</f>
        <v>0</v>
      </c>
      <c r="AQ89" s="3">
        <f>AP89</f>
        <v>0</v>
      </c>
      <c r="AT89" s="104">
        <f>C89&amp;G89</f>
      </c>
      <c r="AU89" s="104">
        <f>$C89&amp;H89</f>
      </c>
      <c r="AV89" s="104">
        <f>$C89&amp;I89</f>
      </c>
      <c r="BD89" s="106">
        <f t="shared" si="6"/>
      </c>
      <c r="BE89" s="107">
        <f>IF(F89="",1,1)</f>
        <v>1</v>
      </c>
      <c r="BF89" s="108">
        <f>IF(G89="","",1)</f>
      </c>
    </row>
    <row r="90" spans="2:58" ht="27" customHeight="1">
      <c r="B90" s="215"/>
      <c r="C90" s="173"/>
      <c r="D90" s="173"/>
      <c r="E90" s="102"/>
      <c r="F90" s="173"/>
      <c r="G90" s="132"/>
      <c r="H90" s="132"/>
      <c r="I90" s="137"/>
      <c r="K90" s="122"/>
      <c r="L90" s="123"/>
      <c r="M90" s="123"/>
      <c r="N90" s="124"/>
      <c r="O90" s="124"/>
      <c r="R90" s="125"/>
      <c r="S90" s="125"/>
      <c r="T90" s="125"/>
      <c r="U90" s="127"/>
      <c r="V90" s="127"/>
      <c r="W90" s="120"/>
      <c r="X90" s="58"/>
      <c r="AC90" s="110"/>
      <c r="AD90" s="110"/>
      <c r="AE90" s="110"/>
      <c r="AF90" s="110"/>
      <c r="AG90" s="110"/>
      <c r="AH90" s="110"/>
      <c r="AI90" s="110"/>
      <c r="AJ90" s="110"/>
      <c r="AK90" s="112"/>
      <c r="AL90" s="112"/>
      <c r="AM90" s="112"/>
      <c r="AT90" s="111"/>
      <c r="AU90" s="111"/>
      <c r="AV90" s="111"/>
      <c r="BD90" s="106">
        <f t="shared" si="6"/>
      </c>
      <c r="BE90" s="112">
        <f>IF(AND(BF89=1,BD90=""),1,"")</f>
      </c>
      <c r="BF90" s="112">
        <f>IF(AND(BF89=1,BE89=""),1,"")</f>
      </c>
    </row>
    <row r="91" spans="2:58" ht="27" customHeight="1">
      <c r="B91" s="214">
        <f t="shared" si="7"/>
        <v>39</v>
      </c>
      <c r="C91" s="173"/>
      <c r="D91" s="173"/>
      <c r="E91" s="102"/>
      <c r="F91" s="173"/>
      <c r="G91" s="132"/>
      <c r="H91" s="132"/>
      <c r="I91" s="137"/>
      <c r="J91" s="151">
        <f>IF(E91="","",LEN(E91)-LEN(SUBSTITUTE(SUBSTITUTE(E91," ",),"　",)))</f>
      </c>
      <c r="K91" s="122"/>
      <c r="L91" s="123"/>
      <c r="M91" s="123"/>
      <c r="N91" s="124"/>
      <c r="O91" s="124"/>
      <c r="P91" s="1">
        <f>IF($B$4="","",IF($B$4="中学",$B$4&amp;C91,IF($B$4="高校",$B$4&amp;C91,C91)))</f>
      </c>
      <c r="Q91" s="2">
        <f>COUNTA(G91,H91,I91)</f>
        <v>0</v>
      </c>
      <c r="R91" s="125"/>
      <c r="S91" s="125"/>
      <c r="T91" s="125"/>
      <c r="U91" s="127"/>
      <c r="V91" s="127"/>
      <c r="W91" s="120"/>
      <c r="X91" s="58"/>
      <c r="AB91" s="3">
        <v>39</v>
      </c>
      <c r="AC91" s="103">
        <f>IF(D91="","",C91&amp;D91)</f>
      </c>
      <c r="AD91" s="103">
        <f>IF(AC91="",1,AC91)</f>
        <v>1</v>
      </c>
      <c r="AE91" s="103">
        <f>IF(ISERROR(VLOOKUP(AD91,$AC$13:AC90,1,FALSE)),0,VLOOKUP(AD91,$AC$13:AC90,1,FALSE))</f>
        <v>0</v>
      </c>
      <c r="AF91" s="103">
        <f>IF(AE91&gt;1,1,0)</f>
        <v>0</v>
      </c>
      <c r="AG91" s="103">
        <f>D91&amp;E91</f>
      </c>
      <c r="AH91" s="103">
        <f>IF(AG91="",1,AG91)</f>
        <v>1</v>
      </c>
      <c r="AI91" s="103">
        <f>C91&amp;D91&amp;E91</f>
      </c>
      <c r="AJ91" s="103">
        <f>IF(AI91="",1,AI91)</f>
        <v>1</v>
      </c>
      <c r="AK91" s="112">
        <f>IF(ISERROR(VLOOKUP(AJ91,$AI$13:AI90,1,FALSE)),0,VLOOKUP(AJ91,$AI$13:AI90,1,FALSE))</f>
        <v>0</v>
      </c>
      <c r="AL91" s="112">
        <f>IF(AK91&gt;1,1,0)</f>
        <v>0</v>
      </c>
      <c r="AM91" s="112">
        <f>AF91-AL91</f>
        <v>0</v>
      </c>
      <c r="AN91" s="3">
        <f>IF(AD91=AE91,1,"")</f>
      </c>
      <c r="AO91" s="3">
        <f>C91</f>
        <v>0</v>
      </c>
      <c r="AP91" s="3">
        <f>AO91</f>
        <v>0</v>
      </c>
      <c r="AQ91" s="3">
        <f>AP91</f>
        <v>0</v>
      </c>
      <c r="AT91" s="104">
        <f>C91&amp;G91</f>
      </c>
      <c r="AU91" s="104">
        <f>$C91&amp;H91</f>
      </c>
      <c r="AV91" s="104">
        <f>$C91&amp;I91</f>
      </c>
      <c r="BD91" s="106">
        <f t="shared" si="6"/>
      </c>
      <c r="BE91" s="107">
        <f>IF(F91="",1,1)</f>
        <v>1</v>
      </c>
      <c r="BF91" s="108">
        <f>IF(G91="","",1)</f>
      </c>
    </row>
    <row r="92" spans="2:58" ht="27" customHeight="1">
      <c r="B92" s="215"/>
      <c r="C92" s="173"/>
      <c r="D92" s="173"/>
      <c r="E92" s="102"/>
      <c r="F92" s="173"/>
      <c r="G92" s="132"/>
      <c r="H92" s="132"/>
      <c r="I92" s="137"/>
      <c r="K92" s="122"/>
      <c r="L92" s="123"/>
      <c r="M92" s="123"/>
      <c r="N92" s="124"/>
      <c r="O92" s="124"/>
      <c r="R92" s="125"/>
      <c r="S92" s="125"/>
      <c r="T92" s="125"/>
      <c r="U92" s="127"/>
      <c r="V92" s="127"/>
      <c r="W92" s="120"/>
      <c r="X92" s="58"/>
      <c r="AC92" s="110"/>
      <c r="AD92" s="110"/>
      <c r="AE92" s="110"/>
      <c r="AF92" s="110"/>
      <c r="AG92" s="110"/>
      <c r="AH92" s="110"/>
      <c r="AI92" s="110"/>
      <c r="AJ92" s="110"/>
      <c r="AK92" s="112"/>
      <c r="AL92" s="112"/>
      <c r="AM92" s="112"/>
      <c r="AT92" s="111"/>
      <c r="AU92" s="111"/>
      <c r="AV92" s="111"/>
      <c r="BD92" s="106">
        <f t="shared" si="6"/>
      </c>
      <c r="BE92" s="112">
        <f>IF(AND(BF91=1,BD92=""),1,"")</f>
      </c>
      <c r="BF92" s="112">
        <f>IF(AND(BF91=1,BE91=""),1,"")</f>
      </c>
    </row>
    <row r="93" spans="2:58" ht="27" customHeight="1" thickBot="1">
      <c r="B93" s="227">
        <f t="shared" si="7"/>
        <v>40</v>
      </c>
      <c r="C93" s="173"/>
      <c r="D93" s="173"/>
      <c r="E93" s="102"/>
      <c r="F93" s="173"/>
      <c r="G93" s="132"/>
      <c r="H93" s="132"/>
      <c r="I93" s="137"/>
      <c r="J93" s="151">
        <f>IF(E93="","",LEN(E93)-LEN(SUBSTITUTE(SUBSTITUTE(E93," ",),"　",)))</f>
      </c>
      <c r="K93" s="122"/>
      <c r="L93" s="123"/>
      <c r="M93" s="123"/>
      <c r="N93" s="123"/>
      <c r="O93" s="123"/>
      <c r="P93" s="1">
        <f>IF($B$4="","",IF($B$4="中学",$B$4&amp;C93,IF($B$4="高校",$B$4&amp;C93,C93)))</f>
      </c>
      <c r="Q93" s="2">
        <f>COUNTA(G93,H93,I93)</f>
        <v>0</v>
      </c>
      <c r="R93" s="127"/>
      <c r="S93" s="127"/>
      <c r="T93" s="125"/>
      <c r="U93" s="127"/>
      <c r="V93" s="127"/>
      <c r="W93" s="120"/>
      <c r="X93" s="58"/>
      <c r="AB93" s="3">
        <v>40</v>
      </c>
      <c r="AC93" s="103">
        <f>IF(D93="","",C93&amp;D93)</f>
      </c>
      <c r="AD93" s="103">
        <f>IF(AC93="",1,AC93)</f>
        <v>1</v>
      </c>
      <c r="AE93" s="103">
        <f>IF(ISERROR(VLOOKUP(AD93,$AC$13:AC92,1,FALSE)),0,VLOOKUP(AD93,$AC$13:AC92,1,FALSE))</f>
        <v>0</v>
      </c>
      <c r="AF93" s="103">
        <f>IF(AE93&gt;1,1,0)</f>
        <v>0</v>
      </c>
      <c r="AG93" s="103">
        <f>D93&amp;E93</f>
      </c>
      <c r="AH93" s="103">
        <f>IF(AG93="",1,AG93)</f>
        <v>1</v>
      </c>
      <c r="AI93" s="103">
        <f>C93&amp;D93&amp;E93</f>
      </c>
      <c r="AJ93" s="103">
        <f>IF(AI93="",1,AI93)</f>
        <v>1</v>
      </c>
      <c r="AK93" s="112">
        <f>IF(ISERROR(VLOOKUP(AJ93,$AI$13:AI92,1,FALSE)),0,VLOOKUP(AJ93,$AI$13:AI92,1,FALSE))</f>
        <v>0</v>
      </c>
      <c r="AL93" s="112">
        <f>IF(AK93&gt;1,1,0)</f>
        <v>0</v>
      </c>
      <c r="AM93" s="112">
        <f>AF93-AL93</f>
        <v>0</v>
      </c>
      <c r="AN93" s="3">
        <f>IF(AD93=AE93,1,"")</f>
      </c>
      <c r="AO93" s="3">
        <f>C93</f>
        <v>0</v>
      </c>
      <c r="AP93" s="3">
        <f>AO93</f>
        <v>0</v>
      </c>
      <c r="AQ93" s="3">
        <f>AP93</f>
        <v>0</v>
      </c>
      <c r="AT93" s="104">
        <f>C93&amp;G93</f>
      </c>
      <c r="AU93" s="104">
        <f>$C93&amp;H93</f>
      </c>
      <c r="AV93" s="104">
        <f>$C93&amp;I93</f>
      </c>
      <c r="BD93" s="106">
        <f t="shared" si="6"/>
      </c>
      <c r="BE93" s="107">
        <f>IF(F93="",1,1)</f>
        <v>1</v>
      </c>
      <c r="BF93" s="108">
        <f>IF(G93="","",1)</f>
      </c>
    </row>
    <row r="94" spans="2:58" ht="27" customHeight="1" thickBot="1">
      <c r="B94" s="225"/>
      <c r="C94" s="174"/>
      <c r="D94" s="174"/>
      <c r="E94" s="118"/>
      <c r="F94" s="174"/>
      <c r="G94" s="133"/>
      <c r="H94" s="133"/>
      <c r="I94" s="138"/>
      <c r="K94" s="122"/>
      <c r="L94" s="123"/>
      <c r="M94" s="123"/>
      <c r="N94" s="123"/>
      <c r="O94" s="123"/>
      <c r="R94" s="127"/>
      <c r="S94" s="127"/>
      <c r="T94" s="125"/>
      <c r="U94" s="127"/>
      <c r="V94" s="127"/>
      <c r="W94" s="120"/>
      <c r="X94" s="58"/>
      <c r="AC94" s="110"/>
      <c r="AD94" s="110"/>
      <c r="AE94" s="110"/>
      <c r="AF94" s="110"/>
      <c r="AG94" s="110"/>
      <c r="AH94" s="110"/>
      <c r="AI94" s="110"/>
      <c r="AJ94" s="110"/>
      <c r="AK94" s="112"/>
      <c r="AL94" s="112"/>
      <c r="AM94" s="112"/>
      <c r="AT94" s="111"/>
      <c r="AU94" s="111"/>
      <c r="AV94" s="111"/>
      <c r="BD94" s="106">
        <f t="shared" si="6"/>
      </c>
      <c r="BE94" s="112">
        <f>IF(AND(BF93=1,BD94=""),1,"")</f>
      </c>
      <c r="BF94" s="112">
        <f>IF(AND(BF93=1,BE93=""),1,"")</f>
      </c>
    </row>
    <row r="95" spans="1:58" ht="27" customHeight="1" thickBot="1">
      <c r="A95" s="59">
        <f>COUNTA(E95,E97,E99,E101,E103,E105,E107,E109,E111,E113)</f>
        <v>0</v>
      </c>
      <c r="B95" s="225">
        <f t="shared" si="7"/>
        <v>41</v>
      </c>
      <c r="C95" s="191"/>
      <c r="D95" s="175"/>
      <c r="E95" s="119"/>
      <c r="F95" s="175"/>
      <c r="G95" s="134"/>
      <c r="H95" s="134"/>
      <c r="I95" s="140"/>
      <c r="J95" s="151">
        <f>IF(E95="","",LEN(E95)-LEN(SUBSTITUTE(SUBSTITUTE(E95," ",),"　",)))</f>
      </c>
      <c r="K95" s="122"/>
      <c r="L95" s="123"/>
      <c r="M95" s="123"/>
      <c r="N95" s="124"/>
      <c r="O95" s="124"/>
      <c r="P95" s="1">
        <f>IF($B$4="","",IF($B$4="中学",$B$4&amp;C95,IF($B$4="高校",$B$4&amp;C95,C95)))</f>
      </c>
      <c r="Q95" s="2">
        <f>COUNTA(G95,H95,I95)</f>
        <v>0</v>
      </c>
      <c r="R95" s="125"/>
      <c r="S95" s="125"/>
      <c r="T95" s="125"/>
      <c r="U95" s="127"/>
      <c r="V95" s="127"/>
      <c r="W95" s="120"/>
      <c r="X95" s="58"/>
      <c r="AB95" s="3">
        <v>41</v>
      </c>
      <c r="AC95" s="103">
        <f>IF(D95="","",C95&amp;D95)</f>
      </c>
      <c r="AD95" s="103">
        <f>IF(AC95="",1,AC95)</f>
        <v>1</v>
      </c>
      <c r="AE95" s="103">
        <f>IF(ISERROR(VLOOKUP(AD95,$AC$13:AC94,1,FALSE)),0,VLOOKUP(AD95,$AC$13:AC94,1,FALSE))</f>
        <v>0</v>
      </c>
      <c r="AF95" s="103">
        <f>IF(AE95&gt;1,1,0)</f>
        <v>0</v>
      </c>
      <c r="AG95" s="103">
        <f>D95&amp;E95</f>
      </c>
      <c r="AH95" s="103">
        <f>IF(AG95="",1,AG95)</f>
        <v>1</v>
      </c>
      <c r="AI95" s="103">
        <f>C95&amp;D95&amp;E95</f>
      </c>
      <c r="AJ95" s="103">
        <f>IF(AI95="",1,AI95)</f>
        <v>1</v>
      </c>
      <c r="AK95" s="112">
        <f>IF(ISERROR(VLOOKUP(AJ95,$AI$13:AI94,1,FALSE)),0,VLOOKUP(AJ95,$AI$13:AI94,1,FALSE))</f>
        <v>0</v>
      </c>
      <c r="AL95" s="112">
        <f>IF(AK95&gt;1,1,0)</f>
        <v>0</v>
      </c>
      <c r="AM95" s="112">
        <f>AF95-AL95</f>
        <v>0</v>
      </c>
      <c r="AN95" s="3">
        <f>IF(AD95=AE95,1,"")</f>
      </c>
      <c r="AO95" s="3">
        <f>C95</f>
        <v>0</v>
      </c>
      <c r="AP95" s="3">
        <f>AO95</f>
        <v>0</v>
      </c>
      <c r="AQ95" s="3">
        <f>AP95</f>
        <v>0</v>
      </c>
      <c r="AT95" s="104">
        <f>C95&amp;G95</f>
      </c>
      <c r="AU95" s="104">
        <f>$C95&amp;H95</f>
      </c>
      <c r="AV95" s="104">
        <f>$C95&amp;I95</f>
      </c>
      <c r="BD95" s="106">
        <f t="shared" si="6"/>
      </c>
      <c r="BE95" s="107">
        <f>IF(F95="",1,1)</f>
        <v>1</v>
      </c>
      <c r="BF95" s="108">
        <f>IF(G95="","",1)</f>
      </c>
    </row>
    <row r="96" spans="1:58" ht="27" customHeight="1">
      <c r="A96" s="109">
        <f>COUNTA(G95,G97,G99,G101,G103,G105,G107,G109,G111,G113)</f>
        <v>0</v>
      </c>
      <c r="B96" s="226"/>
      <c r="C96" s="173"/>
      <c r="D96" s="173"/>
      <c r="E96" s="102"/>
      <c r="F96" s="173"/>
      <c r="G96" s="132"/>
      <c r="H96" s="132"/>
      <c r="I96" s="137"/>
      <c r="K96" s="122"/>
      <c r="L96" s="123"/>
      <c r="M96" s="123"/>
      <c r="N96" s="124"/>
      <c r="O96" s="124"/>
      <c r="R96" s="125"/>
      <c r="S96" s="125"/>
      <c r="T96" s="125"/>
      <c r="U96" s="127"/>
      <c r="V96" s="127"/>
      <c r="W96" s="120"/>
      <c r="X96" s="58"/>
      <c r="AC96" s="110"/>
      <c r="AD96" s="110"/>
      <c r="AE96" s="110"/>
      <c r="AF96" s="110"/>
      <c r="AG96" s="110"/>
      <c r="AH96" s="110"/>
      <c r="AI96" s="110"/>
      <c r="AJ96" s="110"/>
      <c r="AK96" s="112"/>
      <c r="AL96" s="112"/>
      <c r="AM96" s="112"/>
      <c r="AT96" s="111"/>
      <c r="AU96" s="111"/>
      <c r="AV96" s="111"/>
      <c r="BD96" s="106">
        <f t="shared" si="6"/>
      </c>
      <c r="BE96" s="112">
        <f>IF(AND(BF95=1,BD96=""),1,"")</f>
      </c>
      <c r="BF96" s="112">
        <f>IF(AND(BF95=1,BE95=""),1,"")</f>
      </c>
    </row>
    <row r="97" spans="2:58" ht="27" customHeight="1">
      <c r="B97" s="214">
        <f t="shared" si="7"/>
        <v>42</v>
      </c>
      <c r="C97" s="173"/>
      <c r="D97" s="173"/>
      <c r="E97" s="102"/>
      <c r="F97" s="173"/>
      <c r="G97" s="132"/>
      <c r="H97" s="132"/>
      <c r="I97" s="137"/>
      <c r="J97" s="151">
        <f>IF(E97="","",LEN(E97)-LEN(SUBSTITUTE(SUBSTITUTE(E97," ",),"　",)))</f>
      </c>
      <c r="K97" s="122"/>
      <c r="L97" s="124"/>
      <c r="M97" s="124"/>
      <c r="N97" s="124"/>
      <c r="O97" s="124"/>
      <c r="P97" s="1">
        <f>IF($B$4="","",IF($B$4="中学",$B$4&amp;C97,IF($B$4="高校",$B$4&amp;C97,C97)))</f>
      </c>
      <c r="Q97" s="2">
        <f>COUNTA(G97,H97,I97)</f>
        <v>0</v>
      </c>
      <c r="R97" s="125"/>
      <c r="S97" s="125"/>
      <c r="T97" s="127"/>
      <c r="U97" s="125"/>
      <c r="V97" s="125"/>
      <c r="W97" s="121"/>
      <c r="X97" s="58"/>
      <c r="AB97" s="3">
        <v>42</v>
      </c>
      <c r="AC97" s="103">
        <f>IF(D97="","",C97&amp;D97)</f>
      </c>
      <c r="AD97" s="103">
        <f>IF(AC97="",1,AC97)</f>
        <v>1</v>
      </c>
      <c r="AE97" s="103">
        <f>IF(ISERROR(VLOOKUP(AD97,$AC$13:AC96,1,FALSE)),0,VLOOKUP(AD97,$AC$13:AC96,1,FALSE))</f>
        <v>0</v>
      </c>
      <c r="AF97" s="103">
        <f>IF(AE97&gt;1,1,0)</f>
        <v>0</v>
      </c>
      <c r="AG97" s="103">
        <f>D97&amp;E97</f>
      </c>
      <c r="AH97" s="103">
        <f>IF(AG97="",1,AG97)</f>
        <v>1</v>
      </c>
      <c r="AI97" s="103">
        <f>C97&amp;D97&amp;E97</f>
      </c>
      <c r="AJ97" s="103">
        <f>IF(AI97="",1,AI97)</f>
        <v>1</v>
      </c>
      <c r="AK97" s="112">
        <f>IF(ISERROR(VLOOKUP(AJ97,$AI$13:AI96,1,FALSE)),0,VLOOKUP(AJ97,$AI$13:AI96,1,FALSE))</f>
        <v>0</v>
      </c>
      <c r="AL97" s="112">
        <f>IF(AK97&gt;1,1,0)</f>
        <v>0</v>
      </c>
      <c r="AM97" s="112">
        <f>AF97-AL97</f>
        <v>0</v>
      </c>
      <c r="AN97" s="3">
        <f>IF(AD97=AE97,1,"")</f>
      </c>
      <c r="AO97" s="3">
        <f>C97</f>
        <v>0</v>
      </c>
      <c r="AP97" s="3">
        <f>AO97</f>
        <v>0</v>
      </c>
      <c r="AQ97" s="3">
        <f>AP97</f>
        <v>0</v>
      </c>
      <c r="AT97" s="104">
        <f>C97&amp;G97</f>
      </c>
      <c r="AU97" s="104">
        <f>$C97&amp;H97</f>
      </c>
      <c r="AV97" s="104">
        <f>$C97&amp;I97</f>
      </c>
      <c r="BD97" s="106">
        <f t="shared" si="6"/>
      </c>
      <c r="BE97" s="107">
        <f>IF(F97="",1,1)</f>
        <v>1</v>
      </c>
      <c r="BF97" s="108">
        <f>IF(G97="","",1)</f>
      </c>
    </row>
    <row r="98" spans="2:58" ht="27" customHeight="1">
      <c r="B98" s="215"/>
      <c r="C98" s="173"/>
      <c r="D98" s="173"/>
      <c r="E98" s="102"/>
      <c r="F98" s="173"/>
      <c r="G98" s="132"/>
      <c r="H98" s="132"/>
      <c r="I98" s="137"/>
      <c r="K98" s="122"/>
      <c r="L98" s="123"/>
      <c r="M98" s="123"/>
      <c r="N98" s="124"/>
      <c r="O98" s="124"/>
      <c r="R98" s="125"/>
      <c r="S98" s="125"/>
      <c r="T98" s="125"/>
      <c r="U98" s="127"/>
      <c r="V98" s="127"/>
      <c r="W98" s="120"/>
      <c r="X98" s="58"/>
      <c r="AC98" s="110"/>
      <c r="AD98" s="110"/>
      <c r="AE98" s="110"/>
      <c r="AF98" s="110"/>
      <c r="AG98" s="110"/>
      <c r="AH98" s="110"/>
      <c r="AI98" s="110"/>
      <c r="AJ98" s="110"/>
      <c r="AK98" s="112"/>
      <c r="AL98" s="112"/>
      <c r="AM98" s="112"/>
      <c r="AT98" s="111"/>
      <c r="AU98" s="111"/>
      <c r="AV98" s="111"/>
      <c r="BD98" s="106">
        <f t="shared" si="6"/>
      </c>
      <c r="BE98" s="112">
        <f>IF(AND(BF97=1,BD98=""),1,"")</f>
      </c>
      <c r="BF98" s="112">
        <f>IF(AND(BF97=1,BE97=""),1,"")</f>
      </c>
    </row>
    <row r="99" spans="2:58" ht="27" customHeight="1">
      <c r="B99" s="214">
        <f t="shared" si="7"/>
        <v>43</v>
      </c>
      <c r="C99" s="173"/>
      <c r="D99" s="173"/>
      <c r="E99" s="102"/>
      <c r="F99" s="173"/>
      <c r="G99" s="132"/>
      <c r="H99" s="132"/>
      <c r="I99" s="137"/>
      <c r="J99" s="151">
        <f>IF(E99="","",LEN(E99)-LEN(SUBSTITUTE(SUBSTITUTE(E99," ",),"　",)))</f>
      </c>
      <c r="K99" s="122"/>
      <c r="L99" s="124"/>
      <c r="M99" s="124"/>
      <c r="N99" s="124"/>
      <c r="O99" s="124"/>
      <c r="P99" s="1">
        <f>IF($B$4="","",IF($B$4="中学",$B$4&amp;C99,IF($B$4="高校",$B$4&amp;C99,C99)))</f>
      </c>
      <c r="Q99" s="2">
        <f>COUNTA(G99,H99,I99)</f>
        <v>0</v>
      </c>
      <c r="R99" s="125"/>
      <c r="S99" s="125"/>
      <c r="T99" s="125"/>
      <c r="U99" s="127"/>
      <c r="V99" s="127"/>
      <c r="W99" s="120"/>
      <c r="X99" s="58"/>
      <c r="AB99" s="3">
        <v>43</v>
      </c>
      <c r="AC99" s="103">
        <f>IF(D99="","",C99&amp;D99)</f>
      </c>
      <c r="AD99" s="103">
        <f>IF(AC99="",1,AC99)</f>
        <v>1</v>
      </c>
      <c r="AE99" s="103">
        <f>IF(ISERROR(VLOOKUP(AD99,$AC$13:AC98,1,FALSE)),0,VLOOKUP(AD99,$AC$13:AC98,1,FALSE))</f>
        <v>0</v>
      </c>
      <c r="AF99" s="103">
        <f>IF(AE99&gt;1,1,0)</f>
        <v>0</v>
      </c>
      <c r="AG99" s="103">
        <f>D99&amp;E99</f>
      </c>
      <c r="AH99" s="103">
        <f>IF(AG99="",1,AG99)</f>
        <v>1</v>
      </c>
      <c r="AI99" s="103">
        <f>C99&amp;D99&amp;E99</f>
      </c>
      <c r="AJ99" s="103">
        <f>IF(AI99="",1,AI99)</f>
        <v>1</v>
      </c>
      <c r="AK99" s="112">
        <f>IF(ISERROR(VLOOKUP(AJ99,$AI$13:AI98,1,FALSE)),0,VLOOKUP(AJ99,$AI$13:AI98,1,FALSE))</f>
        <v>0</v>
      </c>
      <c r="AL99" s="112">
        <f>IF(AK99&gt;1,1,0)</f>
        <v>0</v>
      </c>
      <c r="AM99" s="112">
        <f>AF99-AL99</f>
        <v>0</v>
      </c>
      <c r="AN99" s="3">
        <f>IF(AD99=AE99,1,"")</f>
      </c>
      <c r="AO99" s="3">
        <f>C99</f>
        <v>0</v>
      </c>
      <c r="AP99" s="3">
        <f>AO99</f>
        <v>0</v>
      </c>
      <c r="AQ99" s="3">
        <f>AP99</f>
        <v>0</v>
      </c>
      <c r="AT99" s="104">
        <f>C99&amp;G99</f>
      </c>
      <c r="AU99" s="104">
        <f>$C99&amp;H99</f>
      </c>
      <c r="AV99" s="104">
        <f>$C99&amp;I99</f>
      </c>
      <c r="BD99" s="106">
        <f t="shared" si="6"/>
      </c>
      <c r="BE99" s="107">
        <f>IF(F99="",1,1)</f>
        <v>1</v>
      </c>
      <c r="BF99" s="108">
        <f>IF(G99="","",1)</f>
      </c>
    </row>
    <row r="100" spans="2:58" ht="27" customHeight="1">
      <c r="B100" s="215"/>
      <c r="C100" s="173"/>
      <c r="D100" s="173"/>
      <c r="E100" s="102"/>
      <c r="F100" s="173"/>
      <c r="G100" s="132"/>
      <c r="H100" s="132"/>
      <c r="I100" s="137"/>
      <c r="K100" s="122"/>
      <c r="L100" s="123"/>
      <c r="M100" s="123"/>
      <c r="N100" s="124"/>
      <c r="O100" s="124"/>
      <c r="R100" s="125"/>
      <c r="S100" s="125"/>
      <c r="T100" s="125"/>
      <c r="U100" s="125"/>
      <c r="V100" s="125"/>
      <c r="W100" s="120"/>
      <c r="X100" s="58"/>
      <c r="AC100" s="110"/>
      <c r="AD100" s="110"/>
      <c r="AE100" s="110"/>
      <c r="AF100" s="110"/>
      <c r="AG100" s="110"/>
      <c r="AH100" s="110"/>
      <c r="AI100" s="110"/>
      <c r="AJ100" s="110"/>
      <c r="AK100" s="112"/>
      <c r="AL100" s="112"/>
      <c r="AM100" s="112"/>
      <c r="AT100" s="111"/>
      <c r="AU100" s="111"/>
      <c r="AV100" s="111"/>
      <c r="BD100" s="106">
        <f t="shared" si="6"/>
      </c>
      <c r="BE100" s="112">
        <f>IF(AND(BF99=1,BD100=""),1,"")</f>
      </c>
      <c r="BF100" s="112">
        <f>IF(AND(BF99=1,BE99=""),1,"")</f>
      </c>
    </row>
    <row r="101" spans="2:58" ht="27" customHeight="1">
      <c r="B101" s="214">
        <f t="shared" si="7"/>
        <v>44</v>
      </c>
      <c r="C101" s="173"/>
      <c r="D101" s="173"/>
      <c r="E101" s="102"/>
      <c r="F101" s="173"/>
      <c r="G101" s="132"/>
      <c r="H101" s="132"/>
      <c r="I101" s="137"/>
      <c r="J101" s="151">
        <f>IF(E101="","",LEN(E101)-LEN(SUBSTITUTE(SUBSTITUTE(E101," ",),"　",)))</f>
      </c>
      <c r="K101" s="122"/>
      <c r="L101" s="124"/>
      <c r="M101" s="124"/>
      <c r="N101" s="124"/>
      <c r="O101" s="124"/>
      <c r="P101" s="1">
        <f>IF($B$4="","",IF($B$4="中学",$B$4&amp;C101,IF($B$4="高校",$B$4&amp;C101,C101)))</f>
      </c>
      <c r="Q101" s="2">
        <f>COUNTA(G101,H101,I101)</f>
        <v>0</v>
      </c>
      <c r="R101" s="125"/>
      <c r="S101" s="125"/>
      <c r="T101" s="125"/>
      <c r="U101" s="127"/>
      <c r="V101" s="127"/>
      <c r="W101" s="120"/>
      <c r="X101" s="58"/>
      <c r="AB101" s="3">
        <v>44</v>
      </c>
      <c r="AC101" s="103">
        <f>IF(D101="","",C101&amp;D101)</f>
      </c>
      <c r="AD101" s="103">
        <f>IF(AC101="",1,AC101)</f>
        <v>1</v>
      </c>
      <c r="AE101" s="103">
        <f>IF(ISERROR(VLOOKUP(AD101,$AC$13:AC100,1,FALSE)),0,VLOOKUP(AD101,$AC$13:AC100,1,FALSE))</f>
        <v>0</v>
      </c>
      <c r="AF101" s="103">
        <f>IF(AE101&gt;1,1,0)</f>
        <v>0</v>
      </c>
      <c r="AG101" s="103">
        <f>D101&amp;E101</f>
      </c>
      <c r="AH101" s="103">
        <f>IF(AG101="",1,AG101)</f>
        <v>1</v>
      </c>
      <c r="AI101" s="103">
        <f>C101&amp;D101&amp;E101</f>
      </c>
      <c r="AJ101" s="103">
        <f>IF(AI101="",1,AI101)</f>
        <v>1</v>
      </c>
      <c r="AK101" s="112">
        <f>IF(ISERROR(VLOOKUP(AJ101,$AI$13:AI100,1,FALSE)),0,VLOOKUP(AJ101,$AI$13:AI100,1,FALSE))</f>
        <v>0</v>
      </c>
      <c r="AL101" s="112">
        <f>IF(AK101&gt;1,1,0)</f>
        <v>0</v>
      </c>
      <c r="AM101" s="112">
        <f>AF101-AL101</f>
        <v>0</v>
      </c>
      <c r="AN101" s="3">
        <f>IF(AD101=AE101,1,"")</f>
      </c>
      <c r="AO101" s="3">
        <f>C101</f>
        <v>0</v>
      </c>
      <c r="AP101" s="3">
        <f>AO101</f>
        <v>0</v>
      </c>
      <c r="AQ101" s="3">
        <f>AP101</f>
        <v>0</v>
      </c>
      <c r="AT101" s="104">
        <f>C101&amp;G101</f>
      </c>
      <c r="AU101" s="104">
        <f>$C101&amp;H101</f>
      </c>
      <c r="AV101" s="104">
        <f>$C101&amp;I101</f>
      </c>
      <c r="BD101" s="106">
        <f t="shared" si="6"/>
      </c>
      <c r="BE101" s="107">
        <f>IF(F101="",1,1)</f>
        <v>1</v>
      </c>
      <c r="BF101" s="108">
        <f>IF(G101="","",1)</f>
      </c>
    </row>
    <row r="102" spans="2:58" ht="27" customHeight="1">
      <c r="B102" s="215"/>
      <c r="C102" s="173"/>
      <c r="D102" s="173"/>
      <c r="E102" s="102"/>
      <c r="F102" s="173"/>
      <c r="G102" s="132"/>
      <c r="H102" s="132"/>
      <c r="I102" s="137"/>
      <c r="K102" s="122"/>
      <c r="L102" s="124"/>
      <c r="M102" s="124"/>
      <c r="N102" s="124"/>
      <c r="O102" s="124"/>
      <c r="R102" s="125"/>
      <c r="S102" s="125"/>
      <c r="T102" s="125"/>
      <c r="U102" s="127"/>
      <c r="V102" s="127"/>
      <c r="W102" s="120"/>
      <c r="X102" s="58"/>
      <c r="AC102" s="110"/>
      <c r="AD102" s="110"/>
      <c r="AE102" s="110"/>
      <c r="AF102" s="110"/>
      <c r="AG102" s="110"/>
      <c r="AH102" s="110"/>
      <c r="AI102" s="110"/>
      <c r="AJ102" s="110"/>
      <c r="AK102" s="112"/>
      <c r="AL102" s="112"/>
      <c r="AM102" s="112"/>
      <c r="AT102" s="111"/>
      <c r="AU102" s="111"/>
      <c r="AV102" s="111"/>
      <c r="BD102" s="106">
        <f t="shared" si="6"/>
      </c>
      <c r="BE102" s="112">
        <f>IF(AND(BF101=1,BD102=""),1,"")</f>
      </c>
      <c r="BF102" s="112">
        <f>IF(AND(BF101=1,BE101=""),1,"")</f>
      </c>
    </row>
    <row r="103" spans="2:58" ht="27" customHeight="1">
      <c r="B103" s="214">
        <f t="shared" si="7"/>
        <v>45</v>
      </c>
      <c r="C103" s="173"/>
      <c r="D103" s="173"/>
      <c r="E103" s="102"/>
      <c r="F103" s="173"/>
      <c r="G103" s="132"/>
      <c r="H103" s="132"/>
      <c r="I103" s="137"/>
      <c r="J103" s="151">
        <f>IF(E103="","",LEN(E103)-LEN(SUBSTITUTE(SUBSTITUTE(E103," ",),"　",)))</f>
      </c>
      <c r="K103" s="122"/>
      <c r="L103" s="123"/>
      <c r="M103" s="123"/>
      <c r="N103" s="124"/>
      <c r="O103" s="124"/>
      <c r="P103" s="1">
        <f>IF($B$4="","",IF($B$4="中学",$B$4&amp;C103,IF($B$4="高校",$B$4&amp;C103,C103)))</f>
      </c>
      <c r="Q103" s="2">
        <f>COUNTA(G103,H103,I103)</f>
        <v>0</v>
      </c>
      <c r="R103" s="125"/>
      <c r="S103" s="125"/>
      <c r="T103" s="125"/>
      <c r="U103" s="125"/>
      <c r="V103" s="125"/>
      <c r="W103" s="120"/>
      <c r="X103" s="58"/>
      <c r="AB103" s="3">
        <v>45</v>
      </c>
      <c r="AC103" s="103">
        <f>IF(D103="","",C103&amp;D103)</f>
      </c>
      <c r="AD103" s="103">
        <f>IF(AC103="",1,AC103)</f>
        <v>1</v>
      </c>
      <c r="AE103" s="103">
        <f>IF(ISERROR(VLOOKUP(AD103,$AC$13:AC102,1,FALSE)),0,VLOOKUP(AD103,$AC$13:AC102,1,FALSE))</f>
        <v>0</v>
      </c>
      <c r="AF103" s="103">
        <f>IF(AE103&gt;1,1,0)</f>
        <v>0</v>
      </c>
      <c r="AG103" s="103">
        <f>D103&amp;E103</f>
      </c>
      <c r="AH103" s="103">
        <f>IF(AG103="",1,AG103)</f>
        <v>1</v>
      </c>
      <c r="AI103" s="103">
        <f>C103&amp;D103&amp;E103</f>
      </c>
      <c r="AJ103" s="103">
        <f>IF(AI103="",1,AI103)</f>
        <v>1</v>
      </c>
      <c r="AK103" s="112">
        <f>IF(ISERROR(VLOOKUP(AJ103,$AI$13:AI102,1,FALSE)),0,VLOOKUP(AJ103,$AI$13:AI102,1,FALSE))</f>
        <v>0</v>
      </c>
      <c r="AL103" s="112">
        <f>IF(AK103&gt;1,1,0)</f>
        <v>0</v>
      </c>
      <c r="AM103" s="112">
        <f>AF103-AL103</f>
        <v>0</v>
      </c>
      <c r="AN103" s="3">
        <f>IF(AD103=AE103,1,"")</f>
      </c>
      <c r="AO103" s="3">
        <f>C103</f>
        <v>0</v>
      </c>
      <c r="AP103" s="3">
        <f>AO103</f>
        <v>0</v>
      </c>
      <c r="AQ103" s="3">
        <f>AP103</f>
        <v>0</v>
      </c>
      <c r="AT103" s="104">
        <f>C103&amp;G103</f>
      </c>
      <c r="AU103" s="104">
        <f>$C103&amp;H103</f>
      </c>
      <c r="AV103" s="104">
        <f>$C103&amp;I103</f>
      </c>
      <c r="BD103" s="106">
        <f t="shared" si="6"/>
      </c>
      <c r="BE103" s="107">
        <f>IF(F103="",1,1)</f>
        <v>1</v>
      </c>
      <c r="BF103" s="108">
        <f>IF(G103="","",1)</f>
      </c>
    </row>
    <row r="104" spans="2:58" ht="27" customHeight="1">
      <c r="B104" s="215"/>
      <c r="C104" s="173"/>
      <c r="D104" s="173"/>
      <c r="E104" s="102"/>
      <c r="F104" s="173"/>
      <c r="G104" s="132"/>
      <c r="H104" s="132"/>
      <c r="I104" s="137"/>
      <c r="K104" s="122"/>
      <c r="L104" s="123"/>
      <c r="M104" s="123"/>
      <c r="N104" s="124"/>
      <c r="O104" s="124"/>
      <c r="R104" s="125"/>
      <c r="S104" s="125"/>
      <c r="T104" s="125"/>
      <c r="U104" s="125"/>
      <c r="V104" s="125"/>
      <c r="W104" s="120"/>
      <c r="X104" s="58"/>
      <c r="AC104" s="110"/>
      <c r="AD104" s="110"/>
      <c r="AE104" s="110"/>
      <c r="AF104" s="110"/>
      <c r="AG104" s="110"/>
      <c r="AH104" s="110"/>
      <c r="AI104" s="110"/>
      <c r="AJ104" s="110"/>
      <c r="AK104" s="112"/>
      <c r="AL104" s="112"/>
      <c r="AM104" s="112"/>
      <c r="AT104" s="111"/>
      <c r="AU104" s="111"/>
      <c r="AV104" s="111"/>
      <c r="BD104" s="106">
        <f t="shared" si="6"/>
      </c>
      <c r="BE104" s="112">
        <f>IF(AND(BF103=1,BD104=""),1,"")</f>
      </c>
      <c r="BF104" s="112">
        <f>IF(AND(BF103=1,BE103=""),1,"")</f>
      </c>
    </row>
    <row r="105" spans="2:58" ht="27" customHeight="1">
      <c r="B105" s="214">
        <f t="shared" si="7"/>
        <v>46</v>
      </c>
      <c r="C105" s="173"/>
      <c r="D105" s="173"/>
      <c r="E105" s="102"/>
      <c r="F105" s="173"/>
      <c r="G105" s="132"/>
      <c r="H105" s="132"/>
      <c r="I105" s="137"/>
      <c r="J105" s="151">
        <f>IF(E105="","",LEN(E105)-LEN(SUBSTITUTE(SUBSTITUTE(E105," ",),"　",)))</f>
      </c>
      <c r="K105" s="126"/>
      <c r="L105" s="123"/>
      <c r="M105" s="123"/>
      <c r="N105" s="124"/>
      <c r="O105" s="124"/>
      <c r="P105" s="1">
        <f>IF($B$4="","",IF($B$4="中学",$B$4&amp;C105,IF($B$4="高校",$B$4&amp;C105,C105)))</f>
      </c>
      <c r="Q105" s="2">
        <f>COUNTA(G105,H105,I105)</f>
        <v>0</v>
      </c>
      <c r="R105" s="125"/>
      <c r="S105" s="125"/>
      <c r="T105" s="125"/>
      <c r="U105" s="127"/>
      <c r="V105" s="127"/>
      <c r="W105" s="120"/>
      <c r="X105" s="58"/>
      <c r="AB105" s="3">
        <v>46</v>
      </c>
      <c r="AC105" s="103">
        <f>IF(D105="","",C105&amp;D105)</f>
      </c>
      <c r="AD105" s="103">
        <f>IF(AC105="",1,AC105)</f>
        <v>1</v>
      </c>
      <c r="AE105" s="103">
        <f>IF(ISERROR(VLOOKUP(AD105,$AC$13:AC104,1,FALSE)),0,VLOOKUP(AD105,$AC$13:AC104,1,FALSE))</f>
        <v>0</v>
      </c>
      <c r="AF105" s="103">
        <f>IF(AE105&gt;1,1,0)</f>
        <v>0</v>
      </c>
      <c r="AG105" s="103">
        <f>D105&amp;E105</f>
      </c>
      <c r="AH105" s="103">
        <f>IF(AG105="",1,AG105)</f>
        <v>1</v>
      </c>
      <c r="AI105" s="103">
        <f>C105&amp;D105&amp;E105</f>
      </c>
      <c r="AJ105" s="103">
        <f>IF(AI105="",1,AI105)</f>
        <v>1</v>
      </c>
      <c r="AK105" s="112">
        <f>IF(ISERROR(VLOOKUP(AJ105,$AI$13:AI104,1,FALSE)),0,VLOOKUP(AJ105,$AI$13:AI104,1,FALSE))</f>
        <v>0</v>
      </c>
      <c r="AL105" s="112">
        <f>IF(AK105&gt;1,1,0)</f>
        <v>0</v>
      </c>
      <c r="AM105" s="112">
        <f>AF105-AL105</f>
        <v>0</v>
      </c>
      <c r="AN105" s="3">
        <f>IF(AD105=AE105,1,"")</f>
      </c>
      <c r="AO105" s="3">
        <f>C105</f>
        <v>0</v>
      </c>
      <c r="AP105" s="3">
        <f>AO105</f>
        <v>0</v>
      </c>
      <c r="AQ105" s="3">
        <f>AP105</f>
        <v>0</v>
      </c>
      <c r="AT105" s="104">
        <f>C105&amp;G105</f>
      </c>
      <c r="AU105" s="104">
        <f>$C105&amp;H105</f>
      </c>
      <c r="AV105" s="104">
        <f>$C105&amp;I105</f>
      </c>
      <c r="BD105" s="106">
        <f t="shared" si="6"/>
      </c>
      <c r="BE105" s="107">
        <f>IF(F105="",1,1)</f>
        <v>1</v>
      </c>
      <c r="BF105" s="108">
        <f>IF(G105="","",1)</f>
      </c>
    </row>
    <row r="106" spans="2:58" ht="27" customHeight="1">
      <c r="B106" s="215"/>
      <c r="C106" s="173"/>
      <c r="D106" s="173"/>
      <c r="E106" s="102"/>
      <c r="F106" s="173"/>
      <c r="G106" s="132"/>
      <c r="H106" s="132"/>
      <c r="I106" s="137"/>
      <c r="K106" s="122"/>
      <c r="L106" s="123"/>
      <c r="M106" s="123"/>
      <c r="N106" s="124"/>
      <c r="O106" s="124"/>
      <c r="R106" s="125"/>
      <c r="S106" s="125"/>
      <c r="T106" s="125"/>
      <c r="U106" s="125"/>
      <c r="V106" s="125"/>
      <c r="W106" s="120"/>
      <c r="X106" s="58"/>
      <c r="AC106" s="110"/>
      <c r="AD106" s="110"/>
      <c r="AE106" s="110"/>
      <c r="AF106" s="110"/>
      <c r="AG106" s="110"/>
      <c r="AH106" s="110"/>
      <c r="AI106" s="110"/>
      <c r="AJ106" s="110"/>
      <c r="AK106" s="112"/>
      <c r="AL106" s="112"/>
      <c r="AM106" s="112"/>
      <c r="AT106" s="111"/>
      <c r="AU106" s="111"/>
      <c r="AV106" s="111"/>
      <c r="BD106" s="106">
        <f t="shared" si="6"/>
      </c>
      <c r="BE106" s="112">
        <f>IF(AND(BF105=1,BD106=""),1,"")</f>
      </c>
      <c r="BF106" s="112">
        <f>IF(AND(BF105=1,BE105=""),1,"")</f>
      </c>
    </row>
    <row r="107" spans="2:58" ht="27" customHeight="1">
      <c r="B107" s="214">
        <f t="shared" si="7"/>
        <v>47</v>
      </c>
      <c r="C107" s="173"/>
      <c r="D107" s="173"/>
      <c r="E107" s="102"/>
      <c r="F107" s="173"/>
      <c r="G107" s="132"/>
      <c r="H107" s="132"/>
      <c r="I107" s="137"/>
      <c r="J107" s="151">
        <f>IF(E107="","",LEN(E107)-LEN(SUBSTITUTE(SUBSTITUTE(E107," ",),"　",)))</f>
      </c>
      <c r="K107" s="122"/>
      <c r="L107" s="124"/>
      <c r="M107" s="124"/>
      <c r="N107" s="124"/>
      <c r="O107" s="124"/>
      <c r="P107" s="1">
        <f>IF($B$4="","",IF($B$4="中学",$B$4&amp;C107,IF($B$4="高校",$B$4&amp;C107,C107)))</f>
      </c>
      <c r="Q107" s="2">
        <f>COUNTA(G107,H107,I107)</f>
        <v>0</v>
      </c>
      <c r="R107" s="125"/>
      <c r="S107" s="125"/>
      <c r="T107" s="125"/>
      <c r="U107" s="127"/>
      <c r="V107" s="127"/>
      <c r="W107" s="120"/>
      <c r="X107" s="58"/>
      <c r="AB107" s="3">
        <v>47</v>
      </c>
      <c r="AC107" s="103">
        <f>IF(D107="","",C107&amp;D107)</f>
      </c>
      <c r="AD107" s="103">
        <f>IF(AC107="",1,AC107)</f>
        <v>1</v>
      </c>
      <c r="AE107" s="103">
        <f>IF(ISERROR(VLOOKUP(AD107,$AC$13:AC106,1,FALSE)),0,VLOOKUP(AD107,$AC$13:AC106,1,FALSE))</f>
        <v>0</v>
      </c>
      <c r="AF107" s="103">
        <f>IF(AE107&gt;1,1,0)</f>
        <v>0</v>
      </c>
      <c r="AG107" s="103">
        <f>D107&amp;E107</f>
      </c>
      <c r="AH107" s="103">
        <f>IF(AG107="",1,AG107)</f>
        <v>1</v>
      </c>
      <c r="AI107" s="103">
        <f>C107&amp;D107&amp;E107</f>
      </c>
      <c r="AJ107" s="103">
        <f>IF(AI107="",1,AI107)</f>
        <v>1</v>
      </c>
      <c r="AK107" s="112">
        <f>IF(ISERROR(VLOOKUP(AJ107,$AI$13:AI106,1,FALSE)),0,VLOOKUP(AJ107,$AI$13:AI106,1,FALSE))</f>
        <v>0</v>
      </c>
      <c r="AL107" s="112">
        <f>IF(AK107&gt;1,1,0)</f>
        <v>0</v>
      </c>
      <c r="AM107" s="112">
        <f>AF107-AL107</f>
        <v>0</v>
      </c>
      <c r="AN107" s="3">
        <f>IF(AD107=AE107,1,"")</f>
      </c>
      <c r="AO107" s="3">
        <f>C107</f>
        <v>0</v>
      </c>
      <c r="AP107" s="3">
        <f>AO107</f>
        <v>0</v>
      </c>
      <c r="AQ107" s="3">
        <f>AP107</f>
        <v>0</v>
      </c>
      <c r="AT107" s="104">
        <f>C107&amp;G107</f>
      </c>
      <c r="AU107" s="104">
        <f>$C107&amp;H107</f>
      </c>
      <c r="AV107" s="104">
        <f>$C107&amp;I107</f>
      </c>
      <c r="BD107" s="106">
        <f t="shared" si="6"/>
      </c>
      <c r="BE107" s="107">
        <f>IF(F107="",1,1)</f>
        <v>1</v>
      </c>
      <c r="BF107" s="108">
        <f>IF(G107="","",1)</f>
      </c>
    </row>
    <row r="108" spans="2:58" ht="27" customHeight="1">
      <c r="B108" s="215"/>
      <c r="C108" s="173"/>
      <c r="D108" s="173"/>
      <c r="E108" s="102"/>
      <c r="F108" s="173"/>
      <c r="G108" s="132"/>
      <c r="H108" s="132"/>
      <c r="I108" s="137"/>
      <c r="K108" s="122"/>
      <c r="L108" s="123"/>
      <c r="M108" s="123"/>
      <c r="N108" s="124"/>
      <c r="O108" s="124"/>
      <c r="R108" s="125"/>
      <c r="S108" s="125"/>
      <c r="T108" s="125"/>
      <c r="U108" s="125"/>
      <c r="V108" s="125"/>
      <c r="W108" s="120"/>
      <c r="X108" s="58"/>
      <c r="AC108" s="110"/>
      <c r="AD108" s="110"/>
      <c r="AE108" s="110"/>
      <c r="AF108" s="110"/>
      <c r="AG108" s="110"/>
      <c r="AH108" s="110"/>
      <c r="AI108" s="110"/>
      <c r="AJ108" s="110"/>
      <c r="AK108" s="112"/>
      <c r="AL108" s="112"/>
      <c r="AM108" s="112"/>
      <c r="AT108" s="111"/>
      <c r="AU108" s="111"/>
      <c r="AV108" s="111"/>
      <c r="BD108" s="106">
        <f t="shared" si="6"/>
      </c>
      <c r="BE108" s="112">
        <f>IF(AND(BF107=1,BD108=""),1,"")</f>
      </c>
      <c r="BF108" s="112">
        <f>IF(AND(BF107=1,BE107=""),1,"")</f>
      </c>
    </row>
    <row r="109" spans="2:58" ht="27" customHeight="1">
      <c r="B109" s="214">
        <f t="shared" si="7"/>
        <v>48</v>
      </c>
      <c r="C109" s="173"/>
      <c r="D109" s="173"/>
      <c r="E109" s="102"/>
      <c r="F109" s="173"/>
      <c r="G109" s="132"/>
      <c r="H109" s="132"/>
      <c r="I109" s="137"/>
      <c r="J109" s="151">
        <f>IF(E109="","",LEN(E109)-LEN(SUBSTITUTE(SUBSTITUTE(E109," ",),"　",)))</f>
      </c>
      <c r="K109" s="122"/>
      <c r="L109" s="123"/>
      <c r="M109" s="123"/>
      <c r="N109" s="124"/>
      <c r="O109" s="124"/>
      <c r="P109" s="1">
        <f>IF($B$4="","",IF($B$4="中学",$B$4&amp;C109,IF($B$4="高校",$B$4&amp;C109,C109)))</f>
      </c>
      <c r="Q109" s="2">
        <f>COUNTA(G109,H109,I109)</f>
        <v>0</v>
      </c>
      <c r="R109" s="125"/>
      <c r="S109" s="125"/>
      <c r="T109" s="127"/>
      <c r="U109" s="127"/>
      <c r="V109" s="127"/>
      <c r="W109" s="120"/>
      <c r="X109" s="58"/>
      <c r="AB109" s="3">
        <v>48</v>
      </c>
      <c r="AC109" s="103">
        <f>IF(D109="","",C109&amp;D109)</f>
      </c>
      <c r="AD109" s="103">
        <f>IF(AC109="",1,AC109)</f>
        <v>1</v>
      </c>
      <c r="AE109" s="103">
        <f>IF(ISERROR(VLOOKUP(AD109,$AC$13:AC108,1,FALSE)),0,VLOOKUP(AD109,$AC$13:AC108,1,FALSE))</f>
        <v>0</v>
      </c>
      <c r="AF109" s="103">
        <f>IF(AE109&gt;1,1,0)</f>
        <v>0</v>
      </c>
      <c r="AG109" s="103">
        <f>D109&amp;E109</f>
      </c>
      <c r="AH109" s="103">
        <f>IF(AG109="",1,AG109)</f>
        <v>1</v>
      </c>
      <c r="AI109" s="103">
        <f>C109&amp;D109&amp;E109</f>
      </c>
      <c r="AJ109" s="103">
        <f>IF(AI109="",1,AI109)</f>
        <v>1</v>
      </c>
      <c r="AK109" s="112">
        <f>IF(ISERROR(VLOOKUP(AJ109,$AI$13:AI108,1,FALSE)),0,VLOOKUP(AJ109,$AI$13:AI108,1,FALSE))</f>
        <v>0</v>
      </c>
      <c r="AL109" s="112">
        <f>IF(AK109&gt;1,1,0)</f>
        <v>0</v>
      </c>
      <c r="AM109" s="112">
        <f>AF109-AL109</f>
        <v>0</v>
      </c>
      <c r="AN109" s="3">
        <f>IF(AD109=AE109,1,"")</f>
      </c>
      <c r="AO109" s="3">
        <f>C109</f>
        <v>0</v>
      </c>
      <c r="AP109" s="3">
        <f>AO109</f>
        <v>0</v>
      </c>
      <c r="AQ109" s="3">
        <f>AP109</f>
        <v>0</v>
      </c>
      <c r="AT109" s="104">
        <f>C109&amp;G109</f>
      </c>
      <c r="AU109" s="104">
        <f>$C109&amp;H109</f>
      </c>
      <c r="AV109" s="104">
        <f>$C109&amp;I109</f>
      </c>
      <c r="BD109" s="106">
        <f t="shared" si="6"/>
      </c>
      <c r="BE109" s="107">
        <f>IF(F109="",1,1)</f>
        <v>1</v>
      </c>
      <c r="BF109" s="108">
        <f>IF(G109="","",1)</f>
      </c>
    </row>
    <row r="110" spans="2:58" ht="27" customHeight="1">
      <c r="B110" s="215"/>
      <c r="C110" s="173"/>
      <c r="D110" s="173"/>
      <c r="E110" s="102"/>
      <c r="F110" s="173"/>
      <c r="G110" s="132"/>
      <c r="H110" s="132"/>
      <c r="I110" s="137"/>
      <c r="K110" s="122"/>
      <c r="L110" s="123"/>
      <c r="M110" s="123"/>
      <c r="N110" s="124"/>
      <c r="O110" s="124"/>
      <c r="R110" s="125"/>
      <c r="S110" s="125"/>
      <c r="T110" s="125"/>
      <c r="U110" s="127"/>
      <c r="V110" s="127"/>
      <c r="W110" s="120"/>
      <c r="X110" s="58"/>
      <c r="AC110" s="110"/>
      <c r="AD110" s="110"/>
      <c r="AE110" s="110"/>
      <c r="AF110" s="110"/>
      <c r="AG110" s="110"/>
      <c r="AH110" s="110"/>
      <c r="AI110" s="110"/>
      <c r="AJ110" s="110"/>
      <c r="AK110" s="112"/>
      <c r="AL110" s="112"/>
      <c r="AM110" s="112"/>
      <c r="AT110" s="111"/>
      <c r="AU110" s="111"/>
      <c r="AV110" s="111"/>
      <c r="BD110" s="106">
        <f t="shared" si="6"/>
      </c>
      <c r="BE110" s="112">
        <f>IF(AND(BF109=1,BD110=""),1,"")</f>
      </c>
      <c r="BF110" s="112">
        <f>IF(AND(BF109=1,BE109=""),1,"")</f>
      </c>
    </row>
    <row r="111" spans="2:58" ht="27" customHeight="1">
      <c r="B111" s="214">
        <f t="shared" si="7"/>
        <v>49</v>
      </c>
      <c r="C111" s="173"/>
      <c r="D111" s="173"/>
      <c r="E111" s="102"/>
      <c r="F111" s="173"/>
      <c r="G111" s="132"/>
      <c r="H111" s="132"/>
      <c r="I111" s="137"/>
      <c r="J111" s="151">
        <f>IF(E111="","",LEN(E111)-LEN(SUBSTITUTE(SUBSTITUTE(E111," ",),"　",)))</f>
      </c>
      <c r="K111" s="122"/>
      <c r="L111" s="123"/>
      <c r="M111" s="123"/>
      <c r="N111" s="124"/>
      <c r="O111" s="124"/>
      <c r="P111" s="1">
        <f>IF($B$4="","",IF($B$4="中学",$B$4&amp;C111,IF($B$4="高校",$B$4&amp;C111,C111)))</f>
      </c>
      <c r="Q111" s="2">
        <f>COUNTA(G111,H111,I111)</f>
        <v>0</v>
      </c>
      <c r="R111" s="125"/>
      <c r="S111" s="125"/>
      <c r="T111" s="125"/>
      <c r="U111" s="127"/>
      <c r="V111" s="127"/>
      <c r="W111" s="120"/>
      <c r="X111" s="58"/>
      <c r="AB111" s="3">
        <v>49</v>
      </c>
      <c r="AC111" s="103">
        <f>IF(D111="","",C111&amp;D111)</f>
      </c>
      <c r="AD111" s="103">
        <f>IF(AC111="",1,AC111)</f>
        <v>1</v>
      </c>
      <c r="AE111" s="103">
        <f>IF(ISERROR(VLOOKUP(AD111,$AC$13:AC110,1,FALSE)),0,VLOOKUP(AD111,$AC$13:AC110,1,FALSE))</f>
        <v>0</v>
      </c>
      <c r="AF111" s="103">
        <f>IF(AE111&gt;1,1,0)</f>
        <v>0</v>
      </c>
      <c r="AG111" s="103">
        <f>D111&amp;E111</f>
      </c>
      <c r="AH111" s="103">
        <f>IF(AG111="",1,AG111)</f>
        <v>1</v>
      </c>
      <c r="AI111" s="103">
        <f>C111&amp;D111&amp;E111</f>
      </c>
      <c r="AJ111" s="103">
        <f>IF(AI111="",1,AI111)</f>
        <v>1</v>
      </c>
      <c r="AK111" s="112">
        <f>IF(ISERROR(VLOOKUP(AJ111,$AI$13:AI110,1,FALSE)),0,VLOOKUP(AJ111,$AI$13:AI110,1,FALSE))</f>
        <v>0</v>
      </c>
      <c r="AL111" s="112">
        <f>IF(AK111&gt;1,1,0)</f>
        <v>0</v>
      </c>
      <c r="AM111" s="112">
        <f>AF111-AL111</f>
        <v>0</v>
      </c>
      <c r="AN111" s="3">
        <f>IF(AD111=AE111,1,"")</f>
      </c>
      <c r="AO111" s="3">
        <f>C111</f>
        <v>0</v>
      </c>
      <c r="AP111" s="3">
        <f>AO111</f>
        <v>0</v>
      </c>
      <c r="AQ111" s="3">
        <f>AP111</f>
        <v>0</v>
      </c>
      <c r="AT111" s="104">
        <f>C111&amp;G111</f>
      </c>
      <c r="AU111" s="104">
        <f>$C111&amp;H111</f>
      </c>
      <c r="AV111" s="104">
        <f>$C111&amp;I111</f>
      </c>
      <c r="BD111" s="106">
        <f t="shared" si="6"/>
      </c>
      <c r="BE111" s="107">
        <f>IF(F111="",1,1)</f>
        <v>1</v>
      </c>
      <c r="BF111" s="108">
        <f>IF(G111="","",1)</f>
      </c>
    </row>
    <row r="112" spans="2:58" ht="27" customHeight="1">
      <c r="B112" s="215"/>
      <c r="C112" s="173"/>
      <c r="D112" s="173"/>
      <c r="E112" s="102"/>
      <c r="F112" s="173"/>
      <c r="G112" s="132"/>
      <c r="H112" s="132"/>
      <c r="I112" s="137"/>
      <c r="K112" s="122"/>
      <c r="L112" s="123"/>
      <c r="M112" s="123"/>
      <c r="N112" s="124"/>
      <c r="O112" s="124"/>
      <c r="R112" s="125"/>
      <c r="S112" s="125"/>
      <c r="T112" s="125"/>
      <c r="U112" s="127"/>
      <c r="V112" s="127"/>
      <c r="W112" s="120"/>
      <c r="X112" s="58"/>
      <c r="AC112" s="110"/>
      <c r="AD112" s="110"/>
      <c r="AE112" s="110"/>
      <c r="AF112" s="110"/>
      <c r="AG112" s="110"/>
      <c r="AH112" s="110"/>
      <c r="AI112" s="110"/>
      <c r="AJ112" s="110"/>
      <c r="AK112" s="112"/>
      <c r="AL112" s="112"/>
      <c r="AM112" s="112"/>
      <c r="AT112" s="111"/>
      <c r="AU112" s="111"/>
      <c r="AV112" s="111"/>
      <c r="BD112" s="106">
        <f t="shared" si="6"/>
      </c>
      <c r="BE112" s="112">
        <f>IF(AND(BF111=1,BD112=""),1,"")</f>
      </c>
      <c r="BF112" s="112">
        <f>IF(AND(BF111=1,BE111=""),1,"")</f>
      </c>
    </row>
    <row r="113" spans="2:58" ht="27" customHeight="1" thickBot="1">
      <c r="B113" s="227">
        <f t="shared" si="7"/>
        <v>50</v>
      </c>
      <c r="C113" s="173"/>
      <c r="D113" s="173"/>
      <c r="E113" s="102"/>
      <c r="F113" s="173"/>
      <c r="G113" s="132"/>
      <c r="H113" s="132"/>
      <c r="I113" s="137"/>
      <c r="J113" s="151">
        <f>IF(E113="","",LEN(E113)-LEN(SUBSTITUTE(SUBSTITUTE(E113," ",),"　",)))</f>
      </c>
      <c r="K113" s="122"/>
      <c r="L113" s="123"/>
      <c r="M113" s="123"/>
      <c r="N113" s="123"/>
      <c r="O113" s="123"/>
      <c r="P113" s="1">
        <f>IF($B$4="","",IF($B$4="中学",$B$4&amp;C113,IF($B$4="高校",$B$4&amp;C113,C113)))</f>
      </c>
      <c r="Q113" s="2">
        <f>COUNTA(G113,H113,I113)</f>
        <v>0</v>
      </c>
      <c r="R113" s="127"/>
      <c r="S113" s="127"/>
      <c r="T113" s="125"/>
      <c r="U113" s="127"/>
      <c r="V113" s="127"/>
      <c r="W113" s="120"/>
      <c r="X113" s="58"/>
      <c r="AB113" s="3">
        <v>50</v>
      </c>
      <c r="AC113" s="103">
        <f>IF(D113="","",C113&amp;D113)</f>
      </c>
      <c r="AD113" s="103">
        <f>IF(AC113="",1,AC113)</f>
        <v>1</v>
      </c>
      <c r="AE113" s="103">
        <f>IF(ISERROR(VLOOKUP(AD113,$AC$13:AC112,1,FALSE)),0,VLOOKUP(AD113,$AC$13:AC112,1,FALSE))</f>
        <v>0</v>
      </c>
      <c r="AF113" s="103">
        <f>IF(AE113&gt;1,1,0)</f>
        <v>0</v>
      </c>
      <c r="AG113" s="103">
        <f>D113&amp;E113</f>
      </c>
      <c r="AH113" s="103">
        <f>IF(AG113="",1,AG113)</f>
        <v>1</v>
      </c>
      <c r="AI113" s="103">
        <f>C113&amp;D113&amp;E113</f>
      </c>
      <c r="AJ113" s="103">
        <f>IF(AI113="",1,AI113)</f>
        <v>1</v>
      </c>
      <c r="AK113" s="112">
        <f>IF(ISERROR(VLOOKUP(AJ113,$AI$13:AI112,1,FALSE)),0,VLOOKUP(AJ113,$AI$13:AI112,1,FALSE))</f>
        <v>0</v>
      </c>
      <c r="AL113" s="112">
        <f>IF(AK113&gt;1,1,0)</f>
        <v>0</v>
      </c>
      <c r="AM113" s="112">
        <f>AF113-AL113</f>
        <v>0</v>
      </c>
      <c r="AN113" s="3">
        <f>IF(AD113=AE113,1,"")</f>
      </c>
      <c r="AO113" s="3">
        <f>C113</f>
        <v>0</v>
      </c>
      <c r="AP113" s="3">
        <f>AO113</f>
        <v>0</v>
      </c>
      <c r="AQ113" s="3">
        <f>AP113</f>
        <v>0</v>
      </c>
      <c r="AT113" s="104">
        <f>C113&amp;G113</f>
      </c>
      <c r="AU113" s="104">
        <f>$C113&amp;H113</f>
      </c>
      <c r="AV113" s="104">
        <f>$C113&amp;I113</f>
      </c>
      <c r="BD113" s="106">
        <f t="shared" si="6"/>
      </c>
      <c r="BE113" s="107">
        <f>IF(F113="",1,1)</f>
        <v>1</v>
      </c>
      <c r="BF113" s="108">
        <f>IF(G113="","",1)</f>
      </c>
    </row>
    <row r="114" spans="2:58" ht="27" customHeight="1" thickBot="1">
      <c r="B114" s="225"/>
      <c r="C114" s="174"/>
      <c r="D114" s="174"/>
      <c r="E114" s="118"/>
      <c r="F114" s="174"/>
      <c r="G114" s="133"/>
      <c r="H114" s="133"/>
      <c r="I114" s="138"/>
      <c r="K114" s="122"/>
      <c r="L114" s="123"/>
      <c r="M114" s="123"/>
      <c r="N114" s="123"/>
      <c r="O114" s="123"/>
      <c r="R114" s="127"/>
      <c r="S114" s="127"/>
      <c r="T114" s="125"/>
      <c r="U114" s="127"/>
      <c r="V114" s="127"/>
      <c r="W114" s="120"/>
      <c r="X114" s="58"/>
      <c r="AC114" s="110"/>
      <c r="AD114" s="110"/>
      <c r="AE114" s="110"/>
      <c r="AF114" s="110"/>
      <c r="AG114" s="110"/>
      <c r="AH114" s="110"/>
      <c r="AI114" s="110"/>
      <c r="AJ114" s="110"/>
      <c r="AK114" s="112"/>
      <c r="AL114" s="112"/>
      <c r="AM114" s="112"/>
      <c r="AT114" s="111"/>
      <c r="AU114" s="111"/>
      <c r="AV114" s="111"/>
      <c r="BD114" s="106">
        <f t="shared" si="6"/>
      </c>
      <c r="BE114" s="112">
        <f>IF(AND(BF113=1,BD114=""),1,"")</f>
      </c>
      <c r="BF114" s="112">
        <f>IF(AND(BF113=1,BE113=""),1,"")</f>
      </c>
    </row>
    <row r="115" spans="11:42" ht="20.25" customHeight="1">
      <c r="K115" s="56"/>
      <c r="L115" s="69"/>
      <c r="M115" s="69"/>
      <c r="N115" s="69"/>
      <c r="O115" s="69"/>
      <c r="R115" s="128"/>
      <c r="S115" s="128"/>
      <c r="T115" s="128"/>
      <c r="U115" s="128"/>
      <c r="V115" s="128"/>
      <c r="W115" s="129"/>
      <c r="X115" s="58"/>
      <c r="AC115" s="33">
        <f>'リレー申込票'!B11&amp;'リレー申込票'!D10</f>
      </c>
      <c r="AD115" s="3">
        <f aca="true" t="shared" si="8" ref="AD115:AD120">IF(AC115="",1,AC115)</f>
        <v>1</v>
      </c>
      <c r="AE115" s="3">
        <f>IF(ISERROR(VLOOKUP(AD115,$AC$13:AC114,1,FALSE)),0,VLOOKUP(AD115,$AC$13:AC114,1,FALSE))</f>
        <v>0</v>
      </c>
      <c r="AI115" s="130">
        <f>'リレー申込票'!B11&amp;'リレー申込票'!D10&amp;'リレー申込票'!E10</f>
      </c>
      <c r="AJ115" s="130">
        <f aca="true" t="shared" si="9" ref="AJ115:AJ120">IF(AI115="",1,AI115)</f>
        <v>1</v>
      </c>
      <c r="AK115" s="130"/>
      <c r="AL115" s="130"/>
      <c r="AM115" s="130"/>
      <c r="AN115" s="130">
        <f>IF(ISERROR(VLOOKUP(AJ115,$AI$13:AI114,1,FALSE)),0,VLOOKUP(AJ115,$AI$13:AI114,1,FALSE))</f>
        <v>0</v>
      </c>
      <c r="AO115" s="70"/>
      <c r="AP115" s="131">
        <f>IF('リレー申込票'!E10="","",IF(AND(AD115=AE115,AJ115&gt;AN115),1,""))</f>
      </c>
    </row>
    <row r="116" spans="29:42" ht="20.25" customHeight="1">
      <c r="AC116" s="33">
        <f>'リレー申込票'!B11&amp;'リレー申込票'!F10</f>
      </c>
      <c r="AD116" s="3">
        <f t="shared" si="8"/>
        <v>1</v>
      </c>
      <c r="AE116" s="3">
        <f>IF(ISERROR(VLOOKUP(AD116,$AC$13:AC115,1,FALSE)),0,VLOOKUP(AD116,$AC$13:AC115,1,FALSE))</f>
        <v>0</v>
      </c>
      <c r="AI116" s="3">
        <f>'リレー申込票'!B11&amp;'リレー申込票'!F10&amp;'リレー申込票'!G10</f>
      </c>
      <c r="AJ116" s="130">
        <f t="shared" si="9"/>
        <v>1</v>
      </c>
      <c r="AK116" s="130"/>
      <c r="AL116" s="130"/>
      <c r="AM116" s="130"/>
      <c r="AN116" s="130">
        <f>IF(ISERROR(VLOOKUP(AJ116,$AI$13:AI115,1,FALSE)),0,VLOOKUP(AJ116,$AI$13:AI115,1,FALSE))</f>
        <v>0</v>
      </c>
      <c r="AO116" s="70"/>
      <c r="AP116" s="131">
        <f>IF('リレー申込票'!G10="","",IF(AND(AD116=AE116,AJ116&gt;AN116),1,""))</f>
      </c>
    </row>
    <row r="117" spans="29:42" ht="20.25" customHeight="1">
      <c r="AC117" s="3">
        <f>'リレー申込票'!B11&amp;'リレー申込票'!H10</f>
      </c>
      <c r="AD117" s="3">
        <f t="shared" si="8"/>
        <v>1</v>
      </c>
      <c r="AE117" s="3">
        <f>IF(ISERROR(VLOOKUP(AD117,$AC$13:AC116,1,FALSE)),0,VLOOKUP(AD117,$AC$13:AC116,1,FALSE))</f>
        <v>0</v>
      </c>
      <c r="AI117" s="3">
        <f>'リレー申込票'!B11&amp;'リレー申込票'!H10&amp;'リレー申込票'!I10</f>
      </c>
      <c r="AJ117" s="130">
        <f t="shared" si="9"/>
        <v>1</v>
      </c>
      <c r="AK117" s="130"/>
      <c r="AL117" s="130"/>
      <c r="AM117" s="130"/>
      <c r="AN117" s="130">
        <f>IF(ISERROR(VLOOKUP(AJ117,$AI$13:AI116,1,FALSE)),0,VLOOKUP(AJ117,$AI$13:AI116,1,FALSE))</f>
        <v>0</v>
      </c>
      <c r="AO117" s="70"/>
      <c r="AP117" s="131">
        <f>IF('リレー申込票'!I10="","",IF(AND(AD117=AE117,AJ117&gt;AN117),1,""))</f>
      </c>
    </row>
    <row r="118" spans="29:42" ht="15.75">
      <c r="AC118" s="3">
        <f>'リレー申込票'!B11&amp;'リレー申込票'!D12</f>
      </c>
      <c r="AD118" s="3">
        <f t="shared" si="8"/>
        <v>1</v>
      </c>
      <c r="AE118" s="3">
        <f>IF(ISERROR(VLOOKUP(AD118,$AC$13:AC117,1,FALSE)),0,VLOOKUP(AD118,$AC$13:AC117,1,FALSE))</f>
        <v>0</v>
      </c>
      <c r="AI118" s="3">
        <f>'リレー申込票'!B11&amp;'リレー申込票'!D12&amp;'リレー申込票'!E12</f>
      </c>
      <c r="AJ118" s="130">
        <f t="shared" si="9"/>
        <v>1</v>
      </c>
      <c r="AK118" s="130"/>
      <c r="AL118" s="130"/>
      <c r="AM118" s="130"/>
      <c r="AN118" s="130">
        <f>IF(ISERROR(VLOOKUP(AJ118,$AI$13:AI117,1,FALSE)),0,VLOOKUP(AJ118,$AI$13:AI117,1,FALSE))</f>
        <v>0</v>
      </c>
      <c r="AO118" s="70"/>
      <c r="AP118" s="131">
        <f>IF('リレー申込票'!E12="","",IF(AND(AD118=AE118,AJ118&gt;AN118),1,""))</f>
      </c>
    </row>
    <row r="119" spans="29:42" ht="15.75">
      <c r="AC119" s="3">
        <f>'リレー申込票'!B11&amp;'リレー申込票'!F12</f>
      </c>
      <c r="AD119" s="3">
        <f t="shared" si="8"/>
        <v>1</v>
      </c>
      <c r="AE119" s="3">
        <f>IF(ISERROR(VLOOKUP(AD119,$AC$13:AC118,1,FALSE)),0,VLOOKUP(AD119,$AC$13:AC118,1,FALSE))</f>
        <v>0</v>
      </c>
      <c r="AI119" s="3">
        <f>'リレー申込票'!B11&amp;'リレー申込票'!F12&amp;'リレー申込票'!G12</f>
      </c>
      <c r="AJ119" s="130">
        <f t="shared" si="9"/>
        <v>1</v>
      </c>
      <c r="AK119" s="130"/>
      <c r="AL119" s="130"/>
      <c r="AM119" s="130"/>
      <c r="AN119" s="130">
        <f>IF(ISERROR(VLOOKUP(AJ119,$AI$13:AI118,1,FALSE)),0,VLOOKUP(AJ119,$AI$13:AI118,1,FALSE))</f>
        <v>0</v>
      </c>
      <c r="AO119" s="70"/>
      <c r="AP119" s="131">
        <f>IF('リレー申込票'!G12="","",IF(AND(AD119=AE119,AJ119&gt;AN119),1,""))</f>
      </c>
    </row>
    <row r="120" spans="29:42" ht="15.75">
      <c r="AC120" s="3">
        <f>'リレー申込票'!B11&amp;'リレー申込票'!H12</f>
      </c>
      <c r="AD120" s="3">
        <f t="shared" si="8"/>
        <v>1</v>
      </c>
      <c r="AE120" s="3">
        <f>IF(ISERROR(VLOOKUP(AD120,$AC$13:AC119,1,FALSE)),0,VLOOKUP(AD120,$AC$13:AC119,1,FALSE))</f>
        <v>0</v>
      </c>
      <c r="AI120" s="3">
        <f>'リレー申込票'!B11&amp;'リレー申込票'!H12&amp;'リレー申込票'!I12</f>
      </c>
      <c r="AJ120" s="130">
        <f t="shared" si="9"/>
        <v>1</v>
      </c>
      <c r="AK120" s="130"/>
      <c r="AL120" s="130"/>
      <c r="AM120" s="130"/>
      <c r="AN120" s="130">
        <f>IF(ISERROR(VLOOKUP(AJ120,$AI$13:AI119,1,FALSE)),0,VLOOKUP(AJ120,$AI$13:AI119,1,FALSE))</f>
        <v>0</v>
      </c>
      <c r="AO120" s="70"/>
      <c r="AP120" s="131">
        <f>IF('リレー申込票'!I12="","",IF(AND(AD120=AE120,AJ120&gt;AN120),1,""))</f>
      </c>
    </row>
    <row r="121" spans="41:42" ht="15.75">
      <c r="AO121" s="70"/>
      <c r="AP121" s="70"/>
    </row>
    <row r="122" spans="29:42" ht="15.75">
      <c r="AC122" s="3">
        <f>'リレー申込票'!B16&amp;'リレー申込票'!D15</f>
      </c>
      <c r="AD122" s="3">
        <f aca="true" t="shared" si="10" ref="AD122:AD127">IF(AC122="",1,AC122)</f>
        <v>1</v>
      </c>
      <c r="AE122" s="3">
        <f>IF(ISERROR(VLOOKUP(AD122,$AC$13:AC121,1,FALSE)),0,VLOOKUP(AD122,$AC$13:AC121,1,FALSE))</f>
        <v>0</v>
      </c>
      <c r="AI122" s="3">
        <f>'リレー申込票'!B16&amp;'リレー申込票'!D15&amp;'リレー申込票'!E15</f>
      </c>
      <c r="AJ122" s="130">
        <f aca="true" t="shared" si="11" ref="AJ122:AJ127">IF(AI122="",1,AI122)</f>
        <v>1</v>
      </c>
      <c r="AK122" s="130"/>
      <c r="AL122" s="130"/>
      <c r="AM122" s="130"/>
      <c r="AN122" s="130">
        <f>IF(ISERROR(VLOOKUP(AJ122,$AI$13:AI121,1,FALSE)),0,VLOOKUP(AJ122,$AI$13:AI121,1,FALSE))</f>
        <v>0</v>
      </c>
      <c r="AO122" s="70"/>
      <c r="AP122" s="131">
        <f>IF('リレー申込票'!E15="","",IF(AND(AD122=AE122,AJ122&gt;AN122),1,""))</f>
      </c>
    </row>
    <row r="123" spans="29:42" ht="15.75">
      <c r="AC123" s="3">
        <f>'リレー申込票'!B16&amp;'リレー申込票'!F15</f>
      </c>
      <c r="AD123" s="3">
        <f t="shared" si="10"/>
        <v>1</v>
      </c>
      <c r="AE123" s="3">
        <f>IF(ISERROR(VLOOKUP(AD123,$AC$13:AC122,1,FALSE)),0,VLOOKUP(AD123,$AC$13:AC122,1,FALSE))</f>
        <v>0</v>
      </c>
      <c r="AI123" s="3">
        <f>'リレー申込票'!B16&amp;'リレー申込票'!F15&amp;'リレー申込票'!G15</f>
      </c>
      <c r="AJ123" s="130">
        <f t="shared" si="11"/>
        <v>1</v>
      </c>
      <c r="AK123" s="130"/>
      <c r="AL123" s="130"/>
      <c r="AM123" s="130"/>
      <c r="AN123" s="130">
        <f>IF(ISERROR(VLOOKUP(AJ123,$AI$13:AI122,1,FALSE)),0,VLOOKUP(AJ123,$AI$13:AI122,1,FALSE))</f>
        <v>0</v>
      </c>
      <c r="AO123" s="70"/>
      <c r="AP123" s="131">
        <f>IF('リレー申込票'!G15="","",IF(AND(AD123=AE123,AJ123&gt;AN123),1,""))</f>
      </c>
    </row>
    <row r="124" spans="29:42" ht="15.75">
      <c r="AC124" s="3">
        <f>'リレー申込票'!B16&amp;'リレー申込票'!H15</f>
      </c>
      <c r="AD124" s="3">
        <f t="shared" si="10"/>
        <v>1</v>
      </c>
      <c r="AE124" s="3">
        <f>IF(ISERROR(VLOOKUP(AD124,$AC$13:AC123,1,FALSE)),0,VLOOKUP(AD124,$AC$13:AC123,1,FALSE))</f>
        <v>0</v>
      </c>
      <c r="AI124" s="3">
        <f>'リレー申込票'!B16&amp;'リレー申込票'!H15&amp;'リレー申込票'!I15</f>
      </c>
      <c r="AJ124" s="130">
        <f t="shared" si="11"/>
        <v>1</v>
      </c>
      <c r="AK124" s="130"/>
      <c r="AL124" s="130"/>
      <c r="AM124" s="130"/>
      <c r="AN124" s="130">
        <f>IF(ISERROR(VLOOKUP(AJ124,$AI$13:AI123,1,FALSE)),0,VLOOKUP(AJ124,$AI$13:AI123,1,FALSE))</f>
        <v>0</v>
      </c>
      <c r="AO124" s="70"/>
      <c r="AP124" s="131">
        <f>IF('リレー申込票'!I15="","",IF(AND(AD124=AE124,AJ124&gt;AN124),1,""))</f>
      </c>
    </row>
    <row r="125" spans="29:42" ht="15.75">
      <c r="AC125" s="3">
        <f>'リレー申込票'!B16&amp;'リレー申込票'!D17</f>
      </c>
      <c r="AD125" s="3">
        <f t="shared" si="10"/>
        <v>1</v>
      </c>
      <c r="AE125" s="3">
        <f>IF(ISERROR(VLOOKUP(AD125,$AC$13:AC124,1,FALSE)),0,VLOOKUP(AD125,$AC$13:AC124,1,FALSE))</f>
        <v>0</v>
      </c>
      <c r="AI125" s="3">
        <f>'リレー申込票'!B16&amp;'リレー申込票'!D17&amp;'リレー申込票'!E17</f>
      </c>
      <c r="AJ125" s="130">
        <f t="shared" si="11"/>
        <v>1</v>
      </c>
      <c r="AK125" s="130"/>
      <c r="AL125" s="130"/>
      <c r="AM125" s="130"/>
      <c r="AN125" s="130">
        <f>IF(ISERROR(VLOOKUP(AJ125,$AI$13:AI124,1,FALSE)),0,VLOOKUP(AJ125,$AI$13:AI124,1,FALSE))</f>
        <v>0</v>
      </c>
      <c r="AO125" s="70"/>
      <c r="AP125" s="131">
        <f>IF('リレー申込票'!E17="","",IF(AND(AD125=AE125,AJ125&gt;AN125),1,""))</f>
      </c>
    </row>
    <row r="126" spans="29:42" ht="15.75">
      <c r="AC126" s="3">
        <f>'リレー申込票'!B16&amp;'リレー申込票'!F17</f>
      </c>
      <c r="AD126" s="3">
        <f t="shared" si="10"/>
        <v>1</v>
      </c>
      <c r="AE126" s="3">
        <f>IF(ISERROR(VLOOKUP(AD126,$AC$13:AC125,1,FALSE)),0,VLOOKUP(AD126,$AC$13:AC125,1,FALSE))</f>
        <v>0</v>
      </c>
      <c r="AI126" s="3">
        <f>'リレー申込票'!B16&amp;'リレー申込票'!F17&amp;'リレー申込票'!G17</f>
      </c>
      <c r="AJ126" s="130">
        <f t="shared" si="11"/>
        <v>1</v>
      </c>
      <c r="AK126" s="130"/>
      <c r="AL126" s="130"/>
      <c r="AM126" s="130"/>
      <c r="AN126" s="130">
        <f>IF(ISERROR(VLOOKUP(AJ126,$AI$13:AI125,1,FALSE)),0,VLOOKUP(AJ126,$AI$13:AI125,1,FALSE))</f>
        <v>0</v>
      </c>
      <c r="AO126" s="70"/>
      <c r="AP126" s="131">
        <f>IF('リレー申込票'!G17="","",IF(AND(AD126=AE126,AJ126&gt;AN126),1,""))</f>
      </c>
    </row>
    <row r="127" spans="29:42" ht="15.75">
      <c r="AC127" s="3">
        <f>'リレー申込票'!B16&amp;'リレー申込票'!H17</f>
      </c>
      <c r="AD127" s="3">
        <f t="shared" si="10"/>
        <v>1</v>
      </c>
      <c r="AE127" s="3">
        <f>IF(ISERROR(VLOOKUP(AD127,$AC$13:AC126,1,FALSE)),0,VLOOKUP(AD127,$AC$13:AC126,1,FALSE))</f>
        <v>0</v>
      </c>
      <c r="AI127" s="3">
        <f>'リレー申込票'!B16&amp;'リレー申込票'!H17&amp;'リレー申込票'!I17</f>
      </c>
      <c r="AJ127" s="130">
        <f t="shared" si="11"/>
        <v>1</v>
      </c>
      <c r="AK127" s="130"/>
      <c r="AL127" s="130"/>
      <c r="AM127" s="130"/>
      <c r="AN127" s="130">
        <f>IF(ISERROR(VLOOKUP(AJ127,$AI$13:AI126,1,FALSE)),0,VLOOKUP(AJ127,$AI$13:AI126,1,FALSE))</f>
        <v>0</v>
      </c>
      <c r="AO127" s="70"/>
      <c r="AP127" s="131">
        <f>IF('リレー申込票'!I17="","",IF(AND(AD127=AE127,AJ127&gt;AN127),1,""))</f>
      </c>
    </row>
    <row r="128" spans="41:42" ht="15.75">
      <c r="AO128" s="70"/>
      <c r="AP128" s="70"/>
    </row>
    <row r="129" spans="29:42" ht="15.75">
      <c r="AC129" s="3">
        <f>'リレー申込票'!B21&amp;'リレー申込票'!D20</f>
      </c>
      <c r="AD129" s="3">
        <f aca="true" t="shared" si="12" ref="AD129:AD134">IF(AC129="",1,AC129)</f>
        <v>1</v>
      </c>
      <c r="AE129" s="3">
        <f>IF(ISERROR(VLOOKUP(AD129,$AC$13:AC128,1,FALSE)),0,VLOOKUP(AD129,$AC$13:AC128,1,FALSE))</f>
        <v>0</v>
      </c>
      <c r="AI129" s="3">
        <f>'リレー申込票'!B21&amp;'リレー申込票'!D20&amp;'リレー申込票'!E20</f>
      </c>
      <c r="AJ129" s="130">
        <f aca="true" t="shared" si="13" ref="AJ129:AJ134">IF(AI129="",1,AI129)</f>
        <v>1</v>
      </c>
      <c r="AK129" s="130"/>
      <c r="AL129" s="130"/>
      <c r="AM129" s="130"/>
      <c r="AN129" s="130">
        <f>IF(ISERROR(VLOOKUP(AJ129,$AI$13:AI128,1,FALSE)),0,VLOOKUP(AJ129,$AI$13:AI128,1,FALSE))</f>
        <v>0</v>
      </c>
      <c r="AO129" s="70"/>
      <c r="AP129" s="131">
        <f>IF('リレー申込票'!E20="","",IF(AND(AD129=AE129,AJ129&gt;AN129),1,""))</f>
      </c>
    </row>
    <row r="130" spans="29:42" ht="15.75">
      <c r="AC130" s="3">
        <f>'リレー申込票'!B21&amp;'リレー申込票'!F20</f>
      </c>
      <c r="AD130" s="3">
        <f t="shared" si="12"/>
        <v>1</v>
      </c>
      <c r="AE130" s="3">
        <f>IF(ISERROR(VLOOKUP(AD130,$AC$13:AC129,1,FALSE)),0,VLOOKUP(AD130,$AC$13:AC129,1,FALSE))</f>
        <v>0</v>
      </c>
      <c r="AI130" s="3">
        <f>'リレー申込票'!B21&amp;'リレー申込票'!F20&amp;'リレー申込票'!G20</f>
      </c>
      <c r="AJ130" s="130">
        <f t="shared" si="13"/>
        <v>1</v>
      </c>
      <c r="AK130" s="130"/>
      <c r="AL130" s="130"/>
      <c r="AM130" s="130"/>
      <c r="AN130" s="130">
        <f>IF(ISERROR(VLOOKUP(AJ130,$AI$13:AI129,1,FALSE)),0,VLOOKUP(AJ130,$AI$13:AI129,1,FALSE))</f>
        <v>0</v>
      </c>
      <c r="AO130" s="70"/>
      <c r="AP130" s="131">
        <f>IF('リレー申込票'!G20="","",IF(AND(AD130=AE130,AJ130&gt;AN130),1,""))</f>
      </c>
    </row>
    <row r="131" spans="29:42" ht="15.75">
      <c r="AC131" s="3">
        <f>'リレー申込票'!B21&amp;'リレー申込票'!H20</f>
      </c>
      <c r="AD131" s="3">
        <f t="shared" si="12"/>
        <v>1</v>
      </c>
      <c r="AE131" s="3">
        <f>IF(ISERROR(VLOOKUP(AD131,$AC$13:AC130,1,FALSE)),0,VLOOKUP(AD131,$AC$13:AC130,1,FALSE))</f>
        <v>0</v>
      </c>
      <c r="AI131" s="3">
        <f>'リレー申込票'!B21&amp;'リレー申込票'!H20&amp;'リレー申込票'!I20</f>
      </c>
      <c r="AJ131" s="130">
        <f t="shared" si="13"/>
        <v>1</v>
      </c>
      <c r="AK131" s="130"/>
      <c r="AL131" s="130"/>
      <c r="AM131" s="130"/>
      <c r="AN131" s="130">
        <f>IF(ISERROR(VLOOKUP(AJ131,$AI$13:AI130,1,FALSE)),0,VLOOKUP(AJ131,$AI$13:AI130,1,FALSE))</f>
        <v>0</v>
      </c>
      <c r="AO131" s="70"/>
      <c r="AP131" s="131">
        <f>IF('リレー申込票'!I20="","",IF(AND(AD131=AE131,AJ131&gt;AN131),1,""))</f>
      </c>
    </row>
    <row r="132" spans="29:42" ht="15.75">
      <c r="AC132" s="3">
        <f>'リレー申込票'!B21&amp;'リレー申込票'!D22</f>
      </c>
      <c r="AD132" s="3">
        <f t="shared" si="12"/>
        <v>1</v>
      </c>
      <c r="AE132" s="3">
        <f>IF(ISERROR(VLOOKUP(AD132,$AC$13:AC131,1,FALSE)),0,VLOOKUP(AD132,$AC$13:AC131,1,FALSE))</f>
        <v>0</v>
      </c>
      <c r="AI132" s="3">
        <f>'リレー申込票'!B21&amp;'リレー申込票'!D22&amp;'リレー申込票'!E22</f>
      </c>
      <c r="AJ132" s="130">
        <f t="shared" si="13"/>
        <v>1</v>
      </c>
      <c r="AK132" s="130"/>
      <c r="AL132" s="130"/>
      <c r="AM132" s="130"/>
      <c r="AN132" s="130">
        <f>IF(ISERROR(VLOOKUP(AJ132,$AI$13:AI131,1,FALSE)),0,VLOOKUP(AJ132,$AI$13:AI131,1,FALSE))</f>
        <v>0</v>
      </c>
      <c r="AO132" s="70"/>
      <c r="AP132" s="131">
        <f>IF('リレー申込票'!E22="","",IF(AND(AD132=AE132,AJ132&gt;AN132),1,""))</f>
      </c>
    </row>
    <row r="133" spans="29:42" ht="15.75">
      <c r="AC133" s="3">
        <f>'リレー申込票'!B21&amp;'リレー申込票'!F22</f>
      </c>
      <c r="AD133" s="3">
        <f t="shared" si="12"/>
        <v>1</v>
      </c>
      <c r="AE133" s="3">
        <f>IF(ISERROR(VLOOKUP(AD133,$AC$13:AC132,1,FALSE)),0,VLOOKUP(AD133,$AC$13:AC132,1,FALSE))</f>
        <v>0</v>
      </c>
      <c r="AI133" s="3">
        <f>'リレー申込票'!B21&amp;'リレー申込票'!F22&amp;'リレー申込票'!G22</f>
      </c>
      <c r="AJ133" s="130">
        <f t="shared" si="13"/>
        <v>1</v>
      </c>
      <c r="AK133" s="130"/>
      <c r="AL133" s="130"/>
      <c r="AM133" s="130"/>
      <c r="AN133" s="130">
        <f>IF(ISERROR(VLOOKUP(AJ133,$AI$13:AI132,1,FALSE)),0,VLOOKUP(AJ133,$AI$13:AI132,1,FALSE))</f>
        <v>0</v>
      </c>
      <c r="AO133" s="70"/>
      <c r="AP133" s="131">
        <f>IF('リレー申込票'!G22="","",IF(AND(AD133=AE133,AJ133&gt;AN133),1,""))</f>
      </c>
    </row>
    <row r="134" spans="29:42" ht="15.75">
      <c r="AC134" s="3">
        <f>'リレー申込票'!B21&amp;'リレー申込票'!H22</f>
      </c>
      <c r="AD134" s="3">
        <f t="shared" si="12"/>
        <v>1</v>
      </c>
      <c r="AE134" s="3">
        <f>IF(ISERROR(VLOOKUP(AD134,$AC$13:AC133,1,FALSE)),0,VLOOKUP(AD134,$AC$13:AC133,1,FALSE))</f>
        <v>0</v>
      </c>
      <c r="AI134" s="3">
        <f>'リレー申込票'!B21&amp;'リレー申込票'!H22&amp;'リレー申込票'!I22</f>
      </c>
      <c r="AJ134" s="130">
        <f t="shared" si="13"/>
        <v>1</v>
      </c>
      <c r="AK134" s="130"/>
      <c r="AL134" s="130"/>
      <c r="AM134" s="130"/>
      <c r="AN134" s="130">
        <f>IF(ISERROR(VLOOKUP(AJ134,$AI$13:AI133,1,FALSE)),0,VLOOKUP(AJ134,$AI$13:AI133,1,FALSE))</f>
        <v>0</v>
      </c>
      <c r="AO134" s="70"/>
      <c r="AP134" s="131">
        <f>IF('リレー申込票'!I22="","",IF(AND(AD134=AE134,AJ134&gt;AN134),1,""))</f>
      </c>
    </row>
    <row r="135" spans="41:42" ht="15.75">
      <c r="AO135" s="70"/>
      <c r="AP135" s="70"/>
    </row>
    <row r="136" spans="29:42" ht="15.75">
      <c r="AC136" s="3">
        <f>'リレー申込票'!B26&amp;'リレー申込票'!D25</f>
      </c>
      <c r="AD136" s="3">
        <f aca="true" t="shared" si="14" ref="AD136:AD141">IF(AC136="",1,AC136)</f>
        <v>1</v>
      </c>
      <c r="AE136" s="3">
        <f>IF(ISERROR(VLOOKUP(AD136,$AC$13:AC135,1,FALSE)),0,VLOOKUP(AD136,$AC$13:AC135,1,FALSE))</f>
        <v>0</v>
      </c>
      <c r="AI136" s="3">
        <f>'リレー申込票'!B26&amp;'リレー申込票'!D25&amp;'リレー申込票'!E25</f>
      </c>
      <c r="AJ136" s="130">
        <f aca="true" t="shared" si="15" ref="AJ136:AJ141">IF(AI136="",1,AI136)</f>
        <v>1</v>
      </c>
      <c r="AK136" s="130"/>
      <c r="AL136" s="130"/>
      <c r="AM136" s="130"/>
      <c r="AN136" s="130">
        <f>IF(ISERROR(VLOOKUP(AJ136,$AI$13:AI135,1,FALSE)),0,VLOOKUP(AJ136,$AI$13:AI135,1,FALSE))</f>
        <v>0</v>
      </c>
      <c r="AO136" s="70"/>
      <c r="AP136" s="131">
        <f>IF('リレー申込票'!E25="","",IF(AND(AD136=AE136,AJ136&gt;AN136),1,""))</f>
      </c>
    </row>
    <row r="137" spans="29:42" ht="15.75">
      <c r="AC137" s="3">
        <f>'リレー申込票'!B26&amp;'リレー申込票'!F25</f>
      </c>
      <c r="AD137" s="3">
        <f t="shared" si="14"/>
        <v>1</v>
      </c>
      <c r="AE137" s="3">
        <f>IF(ISERROR(VLOOKUP(AD137,$AC$13:AC136,1,FALSE)),0,VLOOKUP(AD137,$AC$13:AC136,1,FALSE))</f>
        <v>0</v>
      </c>
      <c r="AI137" s="3">
        <f>'リレー申込票'!B26&amp;'リレー申込票'!F25&amp;'リレー申込票'!G25</f>
      </c>
      <c r="AJ137" s="130">
        <f t="shared" si="15"/>
        <v>1</v>
      </c>
      <c r="AK137" s="130"/>
      <c r="AL137" s="130"/>
      <c r="AM137" s="130"/>
      <c r="AN137" s="130">
        <f>IF(ISERROR(VLOOKUP(AJ137,$AI$13:AI136,1,FALSE)),0,VLOOKUP(AJ137,$AI$13:AI136,1,FALSE))</f>
        <v>0</v>
      </c>
      <c r="AO137" s="70"/>
      <c r="AP137" s="131">
        <f>IF('リレー申込票'!G25="","",IF(AND(AD137=AE137,AJ137&gt;AN137),1,""))</f>
      </c>
    </row>
    <row r="138" spans="29:42" ht="15.75">
      <c r="AC138" s="3">
        <f>'リレー申込票'!B26&amp;'リレー申込票'!H25</f>
      </c>
      <c r="AD138" s="3">
        <f t="shared" si="14"/>
        <v>1</v>
      </c>
      <c r="AE138" s="3">
        <f>IF(ISERROR(VLOOKUP(AD138,$AC$13:AC137,1,FALSE)),0,VLOOKUP(AD138,$AC$13:AC137,1,FALSE))</f>
        <v>0</v>
      </c>
      <c r="AI138" s="3">
        <f>'リレー申込票'!B26&amp;'リレー申込票'!H25&amp;'リレー申込票'!I25</f>
      </c>
      <c r="AJ138" s="130">
        <f t="shared" si="15"/>
        <v>1</v>
      </c>
      <c r="AK138" s="130"/>
      <c r="AL138" s="130"/>
      <c r="AM138" s="130"/>
      <c r="AN138" s="130">
        <f>IF(ISERROR(VLOOKUP(AJ138,$AI$13:AI137,1,FALSE)),0,VLOOKUP(AJ138,$AI$13:AI137,1,FALSE))</f>
        <v>0</v>
      </c>
      <c r="AO138" s="70"/>
      <c r="AP138" s="131">
        <f>IF('リレー申込票'!I25="","",IF(AND(AD138=AE138,AJ138&gt;AN138),1,""))</f>
      </c>
    </row>
    <row r="139" spans="29:42" ht="15.75">
      <c r="AC139" s="3">
        <f>'リレー申込票'!B26&amp;'リレー申込票'!D27</f>
      </c>
      <c r="AD139" s="3">
        <f t="shared" si="14"/>
        <v>1</v>
      </c>
      <c r="AE139" s="3">
        <f>IF(ISERROR(VLOOKUP(AD139,$AC$13:AC138,1,FALSE)),0,VLOOKUP(AD139,$AC$13:AC138,1,FALSE))</f>
        <v>0</v>
      </c>
      <c r="AI139" s="3">
        <f>'リレー申込票'!B26&amp;'リレー申込票'!D27&amp;'リレー申込票'!G27</f>
      </c>
      <c r="AJ139" s="130">
        <f t="shared" si="15"/>
        <v>1</v>
      </c>
      <c r="AK139" s="130"/>
      <c r="AL139" s="130"/>
      <c r="AM139" s="130"/>
      <c r="AN139" s="130">
        <f>IF(ISERROR(VLOOKUP(AJ139,$AI$13:AI138,1,FALSE)),0,VLOOKUP(AJ139,$AI$13:AI138,1,FALSE))</f>
        <v>0</v>
      </c>
      <c r="AO139" s="70"/>
      <c r="AP139" s="131">
        <f>IF('リレー申込票'!G27="","",IF(AND(AD139=AE139,AJ139&gt;AN139),1,""))</f>
      </c>
    </row>
    <row r="140" spans="29:42" ht="15.75">
      <c r="AC140" s="3">
        <f>'リレー申込票'!B26&amp;'リレー申込票'!F27</f>
      </c>
      <c r="AD140" s="3">
        <f t="shared" si="14"/>
        <v>1</v>
      </c>
      <c r="AE140" s="3">
        <f>IF(ISERROR(VLOOKUP(AD140,$AC$13:AC139,1,FALSE)),0,VLOOKUP(AD140,$AC$13:AC139,1,FALSE))</f>
        <v>0</v>
      </c>
      <c r="AI140" s="3">
        <f>'リレー申込票'!B26&amp;'リレー申込票'!F27&amp;'リレー申込票'!G27</f>
      </c>
      <c r="AJ140" s="130">
        <f t="shared" si="15"/>
        <v>1</v>
      </c>
      <c r="AK140" s="130"/>
      <c r="AL140" s="130"/>
      <c r="AM140" s="130"/>
      <c r="AN140" s="130">
        <f>IF(ISERROR(VLOOKUP(AJ140,$AI$13:AI139,1,FALSE)),0,VLOOKUP(AJ140,$AI$13:AI139,1,FALSE))</f>
        <v>0</v>
      </c>
      <c r="AO140" s="70"/>
      <c r="AP140" s="131">
        <f>IF('リレー申込票'!G27="","",IF(AND(AD140=AE140,AJ140&gt;AN140),1,""))</f>
      </c>
    </row>
    <row r="141" spans="29:42" ht="15.75">
      <c r="AC141" s="3">
        <f>'リレー申込票'!B26&amp;'リレー申込票'!H27</f>
      </c>
      <c r="AD141" s="3">
        <f t="shared" si="14"/>
        <v>1</v>
      </c>
      <c r="AE141" s="3">
        <f>IF(ISERROR(VLOOKUP(AD141,$AC$13:AC140,1,FALSE)),0,VLOOKUP(AD141,$AC$13:AC140,1,FALSE))</f>
        <v>0</v>
      </c>
      <c r="AI141" s="3">
        <f>'リレー申込票'!B26&amp;'リレー申込票'!H27&amp;'リレー申込票'!I27</f>
      </c>
      <c r="AJ141" s="130">
        <f t="shared" si="15"/>
        <v>1</v>
      </c>
      <c r="AK141" s="130"/>
      <c r="AL141" s="130"/>
      <c r="AM141" s="130"/>
      <c r="AN141" s="130">
        <f>IF(ISERROR(VLOOKUP(AJ141,$AI$13:AI140,1,FALSE)),0,VLOOKUP(AJ141,$AI$13:AI140,1,FALSE))</f>
        <v>0</v>
      </c>
      <c r="AO141" s="70"/>
      <c r="AP141" s="131">
        <f>IF('リレー申込票'!I27="","",IF(AND(AD141=AE141,AJ141&gt;AN141),1,""))</f>
      </c>
    </row>
    <row r="142" spans="41:42" ht="15.75">
      <c r="AO142" s="70"/>
      <c r="AP142" s="70"/>
    </row>
    <row r="143" spans="29:42" ht="15.75">
      <c r="AC143" s="3">
        <f>'リレー申込票'!B31&amp;'リレー申込票'!D30</f>
      </c>
      <c r="AD143" s="3">
        <f>IF(AC143="",1,AC143)</f>
        <v>1</v>
      </c>
      <c r="AE143" s="3">
        <f>IF(ISERROR(VLOOKUP(AD143,$AC$13:AC142,1,FALSE)),0,VLOOKUP(AD143,$AC$13:AC142,1,FALSE))</f>
        <v>0</v>
      </c>
      <c r="AI143" s="3">
        <f>'リレー申込票'!B31&amp;'リレー申込票'!D30&amp;'リレー申込票'!E30</f>
      </c>
      <c r="AJ143" s="130">
        <f>IF(AI143="",1,AI143)</f>
        <v>1</v>
      </c>
      <c r="AK143" s="130"/>
      <c r="AL143" s="130"/>
      <c r="AM143" s="130"/>
      <c r="AN143" s="130">
        <f>IF(ISERROR(VLOOKUP(AJ143,$AI$13:AI142,1,FALSE)),0,VLOOKUP(AJ143,$AI$13:AI142,1,FALSE))</f>
        <v>0</v>
      </c>
      <c r="AO143" s="70"/>
      <c r="AP143" s="131">
        <f>IF('リレー申込票'!E30="","",IF(AND(AD143=AE143,AJ143&gt;AN143),1,""))</f>
      </c>
    </row>
    <row r="144" spans="29:42" ht="15.75">
      <c r="AC144" s="3">
        <f>'リレー申込票'!B31&amp;'リレー申込票'!F30</f>
      </c>
      <c r="AD144" s="3">
        <f>IF(AC144="",1,AC144)</f>
        <v>1</v>
      </c>
      <c r="AE144" s="3">
        <f>IF(ISERROR(VLOOKUP(AD144,$AC$13:AC143,1,FALSE)),0,VLOOKUP(AD144,$AC$13:AC143,1,FALSE))</f>
        <v>0</v>
      </c>
      <c r="AI144" s="3">
        <f>'リレー申込票'!B31&amp;'リレー申込票'!F30&amp;'リレー申込票'!G30</f>
      </c>
      <c r="AJ144" s="130">
        <f aca="true" t="shared" si="16" ref="AJ144:AJ155">IF(AI144="",1,AI144)</f>
        <v>1</v>
      </c>
      <c r="AK144" s="130"/>
      <c r="AL144" s="130"/>
      <c r="AM144" s="130"/>
      <c r="AN144" s="130">
        <f>IF(ISERROR(VLOOKUP(AJ144,$AI$13:AI143,1,FALSE)),0,VLOOKUP(AJ144,$AI$13:AI143,1,FALSE))</f>
        <v>0</v>
      </c>
      <c r="AO144" s="70"/>
      <c r="AP144" s="131">
        <f>IF('リレー申込票'!G30="","",IF(AND(AD144=AE144,AJ144&gt;AN144),1,""))</f>
      </c>
    </row>
    <row r="145" spans="29:42" ht="15.75">
      <c r="AC145" s="3">
        <f>'リレー申込票'!B31&amp;'リレー申込票'!H30</f>
      </c>
      <c r="AD145" s="3">
        <f>IF(AC145="",1,AC145)</f>
        <v>1</v>
      </c>
      <c r="AE145" s="3">
        <f>IF(ISERROR(VLOOKUP(AD145,$AC$13:AC144,1,FALSE)),0,VLOOKUP(AD145,$AC$13:AC144,1,FALSE))</f>
        <v>0</v>
      </c>
      <c r="AI145" s="3">
        <f>'リレー申込票'!B31&amp;'リレー申込票'!H30&amp;'リレー申込票'!I30</f>
      </c>
      <c r="AJ145" s="130">
        <f t="shared" si="16"/>
        <v>1</v>
      </c>
      <c r="AK145" s="130"/>
      <c r="AL145" s="130"/>
      <c r="AM145" s="130"/>
      <c r="AN145" s="130">
        <f>IF(ISERROR(VLOOKUP(AJ145,$AI$13:AI144,1,FALSE)),0,VLOOKUP(AJ145,$AI$13:AI144,1,FALSE))</f>
        <v>0</v>
      </c>
      <c r="AO145" s="70"/>
      <c r="AP145" s="131">
        <f>IF('リレー申込票'!I30="","",IF(AND(AD145=AE145,AJ145&gt;AN145),1,""))</f>
      </c>
    </row>
    <row r="146" spans="29:42" ht="15.75">
      <c r="AC146" s="3">
        <f>'リレー申込票'!B31&amp;'リレー申込票'!D32</f>
      </c>
      <c r="AD146" s="3">
        <f aca="true" t="shared" si="17" ref="AD146:AD155">IF(AC146="",1,AC146)</f>
        <v>1</v>
      </c>
      <c r="AE146" s="3">
        <f>IF(ISERROR(VLOOKUP(AD146,$AC$13:AC145,1,FALSE)),0,VLOOKUP(AD146,$AC$13:AC145,1,FALSE))</f>
        <v>0</v>
      </c>
      <c r="AI146" s="3">
        <f>'リレー申込票'!B31&amp;'リレー申込票'!D32&amp;'リレー申込票'!E32</f>
      </c>
      <c r="AJ146" s="130">
        <f t="shared" si="16"/>
        <v>1</v>
      </c>
      <c r="AK146" s="130"/>
      <c r="AL146" s="130"/>
      <c r="AM146" s="130"/>
      <c r="AN146" s="130">
        <f>IF(ISERROR(VLOOKUP(AJ146,$AI$13:AI145,1,FALSE)),0,VLOOKUP(AJ146,$AI$13:AI145,1,FALSE))</f>
        <v>0</v>
      </c>
      <c r="AO146" s="70"/>
      <c r="AP146" s="131">
        <f>IF('リレー申込票'!E32="","",IF(AND(AD146=AE146,AJ146&gt;AN146),1,""))</f>
      </c>
    </row>
    <row r="147" spans="29:42" ht="15.75">
      <c r="AC147" s="3">
        <f>'リレー申込票'!B31&amp;'リレー申込票'!F32</f>
      </c>
      <c r="AD147" s="3">
        <f t="shared" si="17"/>
        <v>1</v>
      </c>
      <c r="AE147" s="3">
        <f>IF(ISERROR(VLOOKUP(AD147,$AC$13:AC146,1,FALSE)),0,VLOOKUP(AD147,$AC$13:AC146,1,FALSE))</f>
        <v>0</v>
      </c>
      <c r="AI147" s="3">
        <f>'リレー申込票'!B31&amp;'リレー申込票'!F32&amp;'リレー申込票'!G32</f>
      </c>
      <c r="AJ147" s="130">
        <f t="shared" si="16"/>
        <v>1</v>
      </c>
      <c r="AK147" s="130"/>
      <c r="AL147" s="130"/>
      <c r="AM147" s="130"/>
      <c r="AN147" s="130">
        <f>IF(ISERROR(VLOOKUP(AJ147,$AI$13:AI146,1,FALSE)),0,VLOOKUP(AJ147,$AI$13:AI146,1,FALSE))</f>
        <v>0</v>
      </c>
      <c r="AO147" s="70"/>
      <c r="AP147" s="131">
        <f>IF('リレー申込票'!G32="","",IF(AND(AD147=AE147,AJ147&gt;AN147),1,""))</f>
      </c>
    </row>
    <row r="148" spans="29:42" ht="15.75">
      <c r="AC148" s="3">
        <f>'リレー申込票'!B31&amp;'リレー申込票'!H32</f>
      </c>
      <c r="AD148" s="3">
        <f t="shared" si="17"/>
        <v>1</v>
      </c>
      <c r="AE148" s="3">
        <f>IF(ISERROR(VLOOKUP(AD148,$AC$13:AC147,1,FALSE)),0,VLOOKUP(AD148,$AC$13:AC147,1,FALSE))</f>
        <v>0</v>
      </c>
      <c r="AI148" s="3">
        <f>'リレー申込票'!B31&amp;'リレー申込票'!H32&amp;'リレー申込票'!I32</f>
      </c>
      <c r="AJ148" s="130">
        <f t="shared" si="16"/>
        <v>1</v>
      </c>
      <c r="AK148" s="130"/>
      <c r="AL148" s="130"/>
      <c r="AM148" s="130"/>
      <c r="AN148" s="130">
        <f>IF(ISERROR(VLOOKUP(AJ148,$AI$13:AI147,1,FALSE)),0,VLOOKUP(AJ148,$AI$13:AI147,1,FALSE))</f>
        <v>0</v>
      </c>
      <c r="AO148" s="70"/>
      <c r="AP148" s="131">
        <f>IF('リレー申込票'!I32="","",IF(AND(AD148=AE148,AJ148&gt;AN148),1,""))</f>
      </c>
    </row>
    <row r="149" spans="41:42" ht="15.75">
      <c r="AO149" s="70"/>
      <c r="AP149" s="70"/>
    </row>
    <row r="150" spans="29:42" ht="15.75">
      <c r="AC150" s="3">
        <f>'リレー申込票'!B36&amp;'リレー申込票'!D35</f>
      </c>
      <c r="AD150" s="3">
        <f t="shared" si="17"/>
        <v>1</v>
      </c>
      <c r="AE150" s="3">
        <f>IF(ISERROR(VLOOKUP(AD150,$AC$13:AC149,1,FALSE)),0,VLOOKUP(AD150,$AC$13:AC149,1,FALSE))</f>
        <v>0</v>
      </c>
      <c r="AI150" s="3">
        <f>'リレー申込票'!B36&amp;'リレー申込票'!D35&amp;'リレー申込票'!E35</f>
      </c>
      <c r="AJ150" s="130">
        <f t="shared" si="16"/>
        <v>1</v>
      </c>
      <c r="AK150" s="130"/>
      <c r="AL150" s="130"/>
      <c r="AM150" s="130"/>
      <c r="AN150" s="130">
        <f>IF(ISERROR(VLOOKUP(AJ150,$AI$13:AI149,1,FALSE)),0,VLOOKUP(AJ150,$AI$13:AI149,1,FALSE))</f>
        <v>0</v>
      </c>
      <c r="AO150" s="70"/>
      <c r="AP150" s="131">
        <f>IF('リレー申込票'!E35="","",IF(AND(AD150=AE150,AJ150&gt;AN150),1,""))</f>
      </c>
    </row>
    <row r="151" spans="29:42" ht="15.75">
      <c r="AC151" s="3">
        <f>'リレー申込票'!B36&amp;'リレー申込票'!F35</f>
      </c>
      <c r="AD151" s="3">
        <f t="shared" si="17"/>
        <v>1</v>
      </c>
      <c r="AE151" s="3">
        <f>IF(ISERROR(VLOOKUP(AD151,$AC$13:AC150,1,FALSE)),0,VLOOKUP(AD151,$AC$13:AC150,1,FALSE))</f>
        <v>0</v>
      </c>
      <c r="AI151" s="3">
        <f>'リレー申込票'!B36&amp;'リレー申込票'!F35&amp;'リレー申込票'!G35</f>
      </c>
      <c r="AJ151" s="130">
        <f t="shared" si="16"/>
        <v>1</v>
      </c>
      <c r="AK151" s="130"/>
      <c r="AL151" s="130"/>
      <c r="AM151" s="130"/>
      <c r="AN151" s="130">
        <f>IF(ISERROR(VLOOKUP(AJ151,$AI$13:AI150,1,FALSE)),0,VLOOKUP(AJ151,$AI$13:AI150,1,FALSE))</f>
        <v>0</v>
      </c>
      <c r="AO151" s="70"/>
      <c r="AP151" s="131">
        <f>IF('リレー申込票'!G35="","",IF(AND(AD151=AE151,AJ151&gt;AN151),1,""))</f>
      </c>
    </row>
    <row r="152" spans="29:42" ht="15.75">
      <c r="AC152" s="3">
        <f>'リレー申込票'!B36&amp;'リレー申込票'!H35</f>
      </c>
      <c r="AD152" s="3">
        <f t="shared" si="17"/>
        <v>1</v>
      </c>
      <c r="AE152" s="3">
        <f>IF(ISERROR(VLOOKUP(AD152,$AC$13:AC151,1,FALSE)),0,VLOOKUP(AD152,$AC$13:AC151,1,FALSE))</f>
        <v>0</v>
      </c>
      <c r="AI152" s="3">
        <f>'リレー申込票'!B36&amp;'リレー申込票'!H35&amp;'リレー申込票'!I35</f>
      </c>
      <c r="AJ152" s="130">
        <f t="shared" si="16"/>
        <v>1</v>
      </c>
      <c r="AK152" s="130"/>
      <c r="AL152" s="130"/>
      <c r="AM152" s="130"/>
      <c r="AN152" s="130">
        <f>IF(ISERROR(VLOOKUP(AJ152,$AI$13:AI151,1,FALSE)),0,VLOOKUP(AJ152,$AI$13:AI151,1,FALSE))</f>
        <v>0</v>
      </c>
      <c r="AO152" s="70"/>
      <c r="AP152" s="131">
        <f>IF('リレー申込票'!I35="","",IF(AND(AD152=AE152,AJ152&gt;AN152),1,""))</f>
      </c>
    </row>
    <row r="153" spans="29:42" ht="15.75">
      <c r="AC153" s="3">
        <f>'リレー申込票'!B36&amp;'リレー申込票'!D37</f>
      </c>
      <c r="AD153" s="3">
        <f t="shared" si="17"/>
        <v>1</v>
      </c>
      <c r="AE153" s="3">
        <f>IF(ISERROR(VLOOKUP(AD153,$AC$13:AC152,1,FALSE)),0,VLOOKUP(AD153,$AC$13:AC152,1,FALSE))</f>
        <v>0</v>
      </c>
      <c r="AI153" s="3">
        <f>'リレー申込票'!B36&amp;'リレー申込票'!D37&amp;'リレー申込票'!E37</f>
      </c>
      <c r="AJ153" s="130">
        <f t="shared" si="16"/>
        <v>1</v>
      </c>
      <c r="AK153" s="130"/>
      <c r="AL153" s="130"/>
      <c r="AM153" s="130"/>
      <c r="AN153" s="130">
        <f>IF(ISERROR(VLOOKUP(AJ153,$AI$13:AI152,1,FALSE)),0,VLOOKUP(AJ153,$AI$13:AI152,1,FALSE))</f>
        <v>0</v>
      </c>
      <c r="AO153" s="70"/>
      <c r="AP153" s="131">
        <f>IF('リレー申込票'!E37="","",IF(AND(AD153=AE153,AJ153&gt;AN153),1,""))</f>
      </c>
    </row>
    <row r="154" spans="29:42" ht="15.75">
      <c r="AC154" s="3">
        <f>'リレー申込票'!B36&amp;'リレー申込票'!F37</f>
      </c>
      <c r="AD154" s="3">
        <f t="shared" si="17"/>
        <v>1</v>
      </c>
      <c r="AE154" s="3">
        <f>IF(ISERROR(VLOOKUP(AD154,$AC$13:AC153,1,FALSE)),0,VLOOKUP(AD154,$AC$13:AC153,1,FALSE))</f>
        <v>0</v>
      </c>
      <c r="AI154" s="3">
        <f>'リレー申込票'!B36&amp;'リレー申込票'!F37&amp;'リレー申込票'!G37</f>
      </c>
      <c r="AJ154" s="130">
        <f t="shared" si="16"/>
        <v>1</v>
      </c>
      <c r="AK154" s="130"/>
      <c r="AL154" s="130"/>
      <c r="AM154" s="130"/>
      <c r="AN154" s="130">
        <f>IF(ISERROR(VLOOKUP(AJ154,$AI$13:AI153,1,FALSE)),0,VLOOKUP(AJ154,$AI$13:AI153,1,FALSE))</f>
        <v>0</v>
      </c>
      <c r="AO154" s="70"/>
      <c r="AP154" s="131">
        <f>IF('リレー申込票'!G37="","",IF(AND(AD154=AE154,AJ154&gt;AN154),1,""))</f>
      </c>
    </row>
    <row r="155" spans="29:42" ht="15.75">
      <c r="AC155" s="3">
        <f>'リレー申込票'!B36&amp;'リレー申込票'!H37</f>
      </c>
      <c r="AD155" s="3">
        <f t="shared" si="17"/>
        <v>1</v>
      </c>
      <c r="AE155" s="3">
        <f>IF(ISERROR(VLOOKUP(AD155,$AC$13:AC154,1,FALSE)),0,VLOOKUP(AD155,$AC$13:AC154,1,FALSE))</f>
        <v>0</v>
      </c>
      <c r="AI155" s="3">
        <f>'リレー申込票'!B36&amp;'リレー申込票'!H37&amp;'リレー申込票'!I37</f>
      </c>
      <c r="AJ155" s="130">
        <f t="shared" si="16"/>
        <v>1</v>
      </c>
      <c r="AK155" s="130"/>
      <c r="AL155" s="130"/>
      <c r="AM155" s="130"/>
      <c r="AN155" s="130">
        <f>IF(ISERROR(VLOOKUP(AJ155,$AI$13:AI154,1,FALSE)),0,VLOOKUP(AJ155,$AI$13:AI154,1,FALSE))</f>
        <v>0</v>
      </c>
      <c r="AO155" s="70"/>
      <c r="AP155" s="131">
        <f>IF('リレー申込票'!I37="","",IF(AND(AD155=AE155,AJ155&gt;AN155),1,""))</f>
      </c>
    </row>
  </sheetData>
  <sheetProtection password="DC62" sheet="1" selectLockedCells="1"/>
  <mergeCells count="229">
    <mergeCell ref="K3:O8"/>
    <mergeCell ref="N28:O28"/>
    <mergeCell ref="D111:D112"/>
    <mergeCell ref="C105:C106"/>
    <mergeCell ref="D105:D106"/>
    <mergeCell ref="C93:C94"/>
    <mergeCell ref="D93:D94"/>
    <mergeCell ref="D57:D58"/>
    <mergeCell ref="C45:C46"/>
    <mergeCell ref="H4:I4"/>
    <mergeCell ref="F4:G4"/>
    <mergeCell ref="B113:B114"/>
    <mergeCell ref="C113:C114"/>
    <mergeCell ref="D113:D114"/>
    <mergeCell ref="B109:B110"/>
    <mergeCell ref="C109:C110"/>
    <mergeCell ref="D109:D110"/>
    <mergeCell ref="B111:B112"/>
    <mergeCell ref="C111:C112"/>
    <mergeCell ref="B101:B102"/>
    <mergeCell ref="C101:C102"/>
    <mergeCell ref="D101:D102"/>
    <mergeCell ref="B107:B108"/>
    <mergeCell ref="C107:C108"/>
    <mergeCell ref="D107:D108"/>
    <mergeCell ref="B103:B104"/>
    <mergeCell ref="C103:C104"/>
    <mergeCell ref="D103:D104"/>
    <mergeCell ref="B105:B106"/>
    <mergeCell ref="B97:B98"/>
    <mergeCell ref="C97:C98"/>
    <mergeCell ref="D97:D98"/>
    <mergeCell ref="B99:B100"/>
    <mergeCell ref="C99:C100"/>
    <mergeCell ref="D99:D100"/>
    <mergeCell ref="B95:B96"/>
    <mergeCell ref="B89:B90"/>
    <mergeCell ref="C89:C90"/>
    <mergeCell ref="D89:D90"/>
    <mergeCell ref="C95:C96"/>
    <mergeCell ref="D95:D96"/>
    <mergeCell ref="B91:B92"/>
    <mergeCell ref="C91:C92"/>
    <mergeCell ref="D91:D92"/>
    <mergeCell ref="B93:B94"/>
    <mergeCell ref="B85:B86"/>
    <mergeCell ref="C85:C86"/>
    <mergeCell ref="D85:D86"/>
    <mergeCell ref="B87:B88"/>
    <mergeCell ref="C87:C88"/>
    <mergeCell ref="D87:D88"/>
    <mergeCell ref="B81:B82"/>
    <mergeCell ref="C81:C82"/>
    <mergeCell ref="D81:D82"/>
    <mergeCell ref="B83:B84"/>
    <mergeCell ref="C83:C84"/>
    <mergeCell ref="D83:D84"/>
    <mergeCell ref="B77:B78"/>
    <mergeCell ref="C77:C78"/>
    <mergeCell ref="D77:D78"/>
    <mergeCell ref="B79:B80"/>
    <mergeCell ref="C79:C80"/>
    <mergeCell ref="D79:D80"/>
    <mergeCell ref="B73:B74"/>
    <mergeCell ref="C73:C74"/>
    <mergeCell ref="D73:D74"/>
    <mergeCell ref="B75:B76"/>
    <mergeCell ref="C75:C76"/>
    <mergeCell ref="D75:D76"/>
    <mergeCell ref="B69:B70"/>
    <mergeCell ref="C69:C70"/>
    <mergeCell ref="D69:D70"/>
    <mergeCell ref="B71:B72"/>
    <mergeCell ref="C71:C72"/>
    <mergeCell ref="D71:D72"/>
    <mergeCell ref="B65:B66"/>
    <mergeCell ref="C49:C50"/>
    <mergeCell ref="D49:D50"/>
    <mergeCell ref="B67:B68"/>
    <mergeCell ref="C67:C68"/>
    <mergeCell ref="D67:D68"/>
    <mergeCell ref="C63:C64"/>
    <mergeCell ref="D63:D64"/>
    <mergeCell ref="C65:C66"/>
    <mergeCell ref="D65:D66"/>
    <mergeCell ref="B63:B64"/>
    <mergeCell ref="C47:C48"/>
    <mergeCell ref="D47:D48"/>
    <mergeCell ref="B61:B62"/>
    <mergeCell ref="C61:C62"/>
    <mergeCell ref="D61:D62"/>
    <mergeCell ref="B59:B60"/>
    <mergeCell ref="C59:C60"/>
    <mergeCell ref="D59:D60"/>
    <mergeCell ref="C57:C58"/>
    <mergeCell ref="B49:B50"/>
    <mergeCell ref="C51:C52"/>
    <mergeCell ref="D51:D52"/>
    <mergeCell ref="B55:B56"/>
    <mergeCell ref="C55:C56"/>
    <mergeCell ref="D55:D56"/>
    <mergeCell ref="B51:B52"/>
    <mergeCell ref="B53:B54"/>
    <mergeCell ref="C53:C54"/>
    <mergeCell ref="D53:D54"/>
    <mergeCell ref="B57:B58"/>
    <mergeCell ref="B41:B42"/>
    <mergeCell ref="C41:C42"/>
    <mergeCell ref="D41:D42"/>
    <mergeCell ref="B47:B48"/>
    <mergeCell ref="D43:D44"/>
    <mergeCell ref="D45:D46"/>
    <mergeCell ref="B43:B44"/>
    <mergeCell ref="C43:C44"/>
    <mergeCell ref="B45:B46"/>
    <mergeCell ref="B39:B40"/>
    <mergeCell ref="C39:C40"/>
    <mergeCell ref="D39:D40"/>
    <mergeCell ref="B37:B38"/>
    <mergeCell ref="C37:C38"/>
    <mergeCell ref="D37:D38"/>
    <mergeCell ref="B35:B36"/>
    <mergeCell ref="C35:C36"/>
    <mergeCell ref="D35:D36"/>
    <mergeCell ref="B31:B32"/>
    <mergeCell ref="C31:C32"/>
    <mergeCell ref="D31:D32"/>
    <mergeCell ref="B33:B34"/>
    <mergeCell ref="D33:D34"/>
    <mergeCell ref="C33:C34"/>
    <mergeCell ref="B27:B28"/>
    <mergeCell ref="C27:C28"/>
    <mergeCell ref="D27:D28"/>
    <mergeCell ref="B29:B30"/>
    <mergeCell ref="C29:C30"/>
    <mergeCell ref="D29:D30"/>
    <mergeCell ref="B23:B24"/>
    <mergeCell ref="C23:C24"/>
    <mergeCell ref="D23:D24"/>
    <mergeCell ref="B25:B26"/>
    <mergeCell ref="C25:C26"/>
    <mergeCell ref="D25:D26"/>
    <mergeCell ref="C21:C22"/>
    <mergeCell ref="D21:D22"/>
    <mergeCell ref="B17:B18"/>
    <mergeCell ref="C17:C18"/>
    <mergeCell ref="B19:B20"/>
    <mergeCell ref="C19:C20"/>
    <mergeCell ref="D19:D20"/>
    <mergeCell ref="D17:D18"/>
    <mergeCell ref="B1:F1"/>
    <mergeCell ref="D3:E3"/>
    <mergeCell ref="F3:G3"/>
    <mergeCell ref="H3:I3"/>
    <mergeCell ref="B3:C3"/>
    <mergeCell ref="G1:I1"/>
    <mergeCell ref="F27:F28"/>
    <mergeCell ref="B5:B6"/>
    <mergeCell ref="D5:E5"/>
    <mergeCell ref="F17:F18"/>
    <mergeCell ref="F19:F20"/>
    <mergeCell ref="F21:F22"/>
    <mergeCell ref="F23:F24"/>
    <mergeCell ref="F15:F16"/>
    <mergeCell ref="F11:F12"/>
    <mergeCell ref="B15:B16"/>
    <mergeCell ref="G5:I5"/>
    <mergeCell ref="D6:I6"/>
    <mergeCell ref="F13:F14"/>
    <mergeCell ref="F25:F26"/>
    <mergeCell ref="G11:I11"/>
    <mergeCell ref="G12:I12"/>
    <mergeCell ref="D13:D14"/>
    <mergeCell ref="B7:D7"/>
    <mergeCell ref="E7:I7"/>
    <mergeCell ref="B21:B22"/>
    <mergeCell ref="F39:F40"/>
    <mergeCell ref="F29:F30"/>
    <mergeCell ref="F31:F32"/>
    <mergeCell ref="F33:F34"/>
    <mergeCell ref="F35:F36"/>
    <mergeCell ref="F37:F38"/>
    <mergeCell ref="B4:C4"/>
    <mergeCell ref="D4:E4"/>
    <mergeCell ref="D15:D16"/>
    <mergeCell ref="B8:C8"/>
    <mergeCell ref="B13:B14"/>
    <mergeCell ref="C15:C16"/>
    <mergeCell ref="C11:C12"/>
    <mergeCell ref="D11:D12"/>
    <mergeCell ref="B11:B12"/>
    <mergeCell ref="C13:C14"/>
    <mergeCell ref="F61:F62"/>
    <mergeCell ref="F47:F48"/>
    <mergeCell ref="F41:F42"/>
    <mergeCell ref="F43:F44"/>
    <mergeCell ref="F45:F46"/>
    <mergeCell ref="F51:F52"/>
    <mergeCell ref="F53:F54"/>
    <mergeCell ref="F55:F56"/>
    <mergeCell ref="F59:F60"/>
    <mergeCell ref="F57:F58"/>
    <mergeCell ref="F85:F86"/>
    <mergeCell ref="F87:F88"/>
    <mergeCell ref="F49:F50"/>
    <mergeCell ref="F67:F68"/>
    <mergeCell ref="F77:F78"/>
    <mergeCell ref="F79:F80"/>
    <mergeCell ref="F73:F74"/>
    <mergeCell ref="F75:F76"/>
    <mergeCell ref="F63:F64"/>
    <mergeCell ref="F65:F66"/>
    <mergeCell ref="F113:F114"/>
    <mergeCell ref="F101:F102"/>
    <mergeCell ref="F103:F104"/>
    <mergeCell ref="F105:F106"/>
    <mergeCell ref="F107:F108"/>
    <mergeCell ref="F109:F110"/>
    <mergeCell ref="F111:F112"/>
    <mergeCell ref="F97:F98"/>
    <mergeCell ref="F99:F100"/>
    <mergeCell ref="F69:F70"/>
    <mergeCell ref="F71:F72"/>
    <mergeCell ref="F89:F90"/>
    <mergeCell ref="F91:F92"/>
    <mergeCell ref="F81:F82"/>
    <mergeCell ref="F83:F84"/>
    <mergeCell ref="F93:F94"/>
    <mergeCell ref="F95:F96"/>
  </mergeCells>
  <conditionalFormatting sqref="D15:D16">
    <cfRule type="expression" priority="117" dxfId="103" stopIfTrue="1">
      <formula>NOT(ISERROR(SEARCH("女",C15)))</formula>
    </cfRule>
    <cfRule type="expression" priority="118" dxfId="102" stopIfTrue="1">
      <formula>NOT(ISERROR(SEARCH("男",C15)))</formula>
    </cfRule>
  </conditionalFormatting>
  <conditionalFormatting sqref="F15:F114">
    <cfRule type="expression" priority="119" dxfId="103" stopIfTrue="1">
      <formula>NOT(ISERROR(SEARCH("女",C15)))</formula>
    </cfRule>
    <cfRule type="expression" priority="120" dxfId="102"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cfRule type="expression" priority="121" dxfId="103" stopIfTrue="1">
      <formula>NOT(ISERROR(SEARCH("女",C15)))</formula>
    </cfRule>
    <cfRule type="expression" priority="122" dxfId="102" stopIfTrue="1">
      <formula>NOT(ISERROR(SEARCH("男",C15)))</formula>
    </cfRule>
  </conditionalFormatting>
  <conditionalFormatting sqref="G15">
    <cfRule type="expression" priority="125" dxfId="103" stopIfTrue="1">
      <formula>NOT(ISERROR(SEARCH("女",C15)))</formula>
    </cfRule>
    <cfRule type="expression" priority="126" dxfId="102" stopIfTrue="1">
      <formula>NOT(ISERROR(SEARCH("男",C15)))</formula>
    </cfRule>
  </conditionalFormatting>
  <conditionalFormatting sqref="H15">
    <cfRule type="expression" priority="127" dxfId="103" stopIfTrue="1">
      <formula>NOT(ISERROR(SEARCH("女",C15)))</formula>
    </cfRule>
    <cfRule type="expression" priority="128" dxfId="102" stopIfTrue="1">
      <formula>NOT(ISERROR(SEARCH("男",C15)))</formula>
    </cfRule>
  </conditionalFormatting>
  <conditionalFormatting sqref="G16">
    <cfRule type="expression" priority="129" dxfId="103" stopIfTrue="1">
      <formula>NOT(ISERROR(SEARCH("女",C15)))</formula>
    </cfRule>
    <cfRule type="expression" priority="130" dxfId="102" stopIfTrue="1">
      <formula>NOT(ISERROR(SEARCH("男",C15)))</formula>
    </cfRule>
  </conditionalFormatting>
  <conditionalFormatting sqref="H16">
    <cfRule type="expression" priority="131" dxfId="103" stopIfTrue="1">
      <formula>NOT(ISERROR(SEARCH("女",C15)))</formula>
    </cfRule>
    <cfRule type="expression" priority="132" dxfId="102" stopIfTrue="1">
      <formula>NOT(ISERROR(SEARCH("男",C15)))</formula>
    </cfRule>
  </conditionalFormatting>
  <conditionalFormatting sqref="G12:I12">
    <cfRule type="containsText" priority="105" dxfId="166" operator="containsText" text="未">
      <formula>NOT(ISERROR(SEARCH("未",G12)))</formula>
    </cfRule>
    <cfRule type="containsText" priority="106" dxfId="167" operator="containsText" text="未">
      <formula>NOT(ISERROR(SEARCH("未",G12)))</formula>
    </cfRule>
    <cfRule type="containsText" priority="107" dxfId="145" operator="containsText" text="未">
      <formula>NOT(ISERROR(SEARCH("未",G12)))</formula>
    </cfRule>
  </conditionalFormatting>
  <conditionalFormatting sqref="G12:I12">
    <cfRule type="containsText" priority="103" dxfId="167" operator="containsText" text="未">
      <formula>NOT(ISERROR(SEARCH("未",G12)))</formula>
    </cfRule>
    <cfRule type="containsText" priority="104" dxfId="145" operator="containsText" text="未">
      <formula>NOT(ISERROR(SEARCH("未",G12)))</formula>
    </cfRule>
  </conditionalFormatting>
  <conditionalFormatting sqref="G12:I12">
    <cfRule type="containsText" priority="101" dxfId="117" operator="containsText" text="未入力">
      <formula>NOT(ISERROR(SEARCH("未入力",G12)))</formula>
    </cfRule>
    <cfRule type="containsText" priority="102" dxfId="145" operator="containsText" text="未入力">
      <formula>NOT(ISERROR(SEARCH("未入力",G12)))</formula>
    </cfRule>
  </conditionalFormatting>
  <conditionalFormatting sqref="C15:C114">
    <cfRule type="containsText" priority="98" dxfId="103" operator="containsText" stopIfTrue="1" text="女">
      <formula>NOT(ISERROR(SEARCH("女",C15)))</formula>
    </cfRule>
    <cfRule type="containsText" priority="99" dxfId="119" operator="containsText" stopIfTrue="1" text="男">
      <formula>NOT(ISERROR(SEARCH("男",C15)))</formula>
    </cfRule>
  </conditionalFormatting>
  <conditionalFormatting sqref="H4:I4">
    <cfRule type="expression" priority="52" dxfId="37" stopIfTrue="1">
      <formula>AND(D4&gt;0,D5&gt;0,H4="")</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priority="30" dxfId="103" stopIfTrue="1">
      <formula>NOT(ISERROR(SEARCH("女",C17)))</formula>
    </cfRule>
    <cfRule type="expression" priority="31" dxfId="102"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priority="32" dxfId="103" stopIfTrue="1">
      <formula>NOT(ISERROR(SEARCH("女",C17)))</formula>
    </cfRule>
    <cfRule type="expression" priority="33" dxfId="102"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priority="34" dxfId="103" stopIfTrue="1">
      <formula>NOT(ISERROR(SEARCH("女",C17)))</formula>
    </cfRule>
    <cfRule type="expression" priority="35" dxfId="102"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priority="36" dxfId="103" stopIfTrue="1">
      <formula>NOT(ISERROR(SEARCH("女",C17)))</formula>
    </cfRule>
    <cfRule type="expression" priority="37" dxfId="102" stopIfTrue="1">
      <formula>NOT(ISERROR(SEARCH("男",C17)))</formula>
    </cfRule>
  </conditionalFormatting>
  <conditionalFormatting sqref="E46 E48 E50 E52 E54 E56 E58 E60 E62 E64 E66 E68 E70 E72 E74 E76 E78 E80 E82 E84 E86 E88 E90 E92 E94 E96 E98 E100 E102 E104 E106 E108 E110 E112 E114 E16 E18 E36 E34 E44 E42 E40 E38 E32 E30 E22 E28 E20 E24 E26">
    <cfRule type="expression" priority="300" dxfId="0" stopIfTrue="1">
      <formula>$BE16=1</formula>
    </cfRule>
    <cfRule type="expression" priority="301" dxfId="102" stopIfTrue="1">
      <formula>NOT(ISERROR(SEARCH("男",C15)))</formula>
    </cfRule>
    <cfRule type="expression" priority="302" dxfId="103" stopIfTrue="1">
      <formula>NOT(ISERROR(SEARCH("女",C15)))</formula>
    </cfRule>
  </conditionalFormatting>
  <conditionalFormatting sqref="I15">
    <cfRule type="expression" priority="27" dxfId="119" stopIfTrue="1">
      <formula>NOT(ISERROR(SEARCH("男",C15)))</formula>
    </cfRule>
    <cfRule type="expression" priority="28" dxfId="103" stopIfTrue="1">
      <formula>NOT(ISERROR(SEARCH("女",C15)))</formula>
    </cfRule>
  </conditionalFormatting>
  <conditionalFormatting sqref="I16">
    <cfRule type="expression" priority="25" dxfId="119" stopIfTrue="1">
      <formula>NOT(ISERROR(SEARCH("男",C15)))</formula>
    </cfRule>
    <cfRule type="expression" priority="26" dxfId="103" stopIfTrue="1">
      <formula>NOT(ISERROR(SEARCH("女",C15)))</formula>
    </cfRule>
  </conditionalFormatting>
  <conditionalFormatting sqref="I17">
    <cfRule type="expression" priority="23" dxfId="119" stopIfTrue="1">
      <formula>NOT(ISERROR(SEARCH("男",C17)))</formula>
    </cfRule>
    <cfRule type="expression" priority="24" dxfId="103" stopIfTrue="1">
      <formula>NOT(ISERROR(SEARCH("女",C17)))</formula>
    </cfRule>
  </conditionalFormatting>
  <conditionalFormatting sqref="I18">
    <cfRule type="expression" priority="21" dxfId="119" stopIfTrue="1">
      <formula>NOT(ISERROR(SEARCH("男",C17)))</formula>
    </cfRule>
    <cfRule type="expression" priority="22" dxfId="103" stopIfTrue="1">
      <formula>NOT(ISERROR(SEARCH("女",C17)))</formula>
    </cfRule>
  </conditionalFormatting>
  <conditionalFormatting sqref="I19 I21 I23 I25 I27 I29 I31 I33 I35 I37 I39 I41 I43 I45 I47 I49 I51 I53 I55 I57 I59 I61 I63 I65 I67 I69 I71 I73 I75 I77 I79 I81 I83 I85 I87 I89 I91 I93 I95 I97 I99 I101 I103 I105 I107 I109 I111 I113">
    <cfRule type="expression" priority="19" dxfId="119" stopIfTrue="1">
      <formula>NOT(ISERROR(SEARCH("男",C19)))</formula>
    </cfRule>
    <cfRule type="expression" priority="20" dxfId="103" stopIfTrue="1">
      <formula>NOT(ISERROR(SEARCH("女",C19)))</formula>
    </cfRule>
  </conditionalFormatting>
  <conditionalFormatting sqref="I20 I22 I24 I26 I28 I30 I32 I34 I36 I38 I40 I42 I44 I46 I48 I50 I52 I54 I56 I58 I60 I62 I64 I66 I68 I70 I72 I74 I76 I78 I80 I82 I84 I86 I88 I90 I92 I94 I96 I98 I100 I102 I104 I106 I108 I110 I112 I114">
    <cfRule type="expression" priority="17" dxfId="119" stopIfTrue="1">
      <formula>NOT(ISERROR(SEARCH("男",C19)))</formula>
    </cfRule>
    <cfRule type="expression" priority="18" dxfId="103" stopIfTrue="1">
      <formula>NOT(ISERROR(SEARCH("女",C19)))</formula>
    </cfRule>
  </conditionalFormatting>
  <conditionalFormatting sqref="B4:C4">
    <cfRule type="expression" priority="15" dxfId="117" stopIfTrue="1">
      <formula>AND($F$4&gt;1,$B$4="")</formula>
    </cfRule>
  </conditionalFormatting>
  <conditionalFormatting sqref="D15:D16">
    <cfRule type="expression" priority="8" dxfId="111" stopIfTrue="1">
      <formula>$B$4="大学"</formula>
    </cfRule>
    <cfRule type="expression" priority="9" dxfId="111" stopIfTrue="1">
      <formula>$B$4="一般"</formula>
    </cfRule>
  </conditionalFormatting>
  <conditionalFormatting sqref="D17:D114">
    <cfRule type="expression" priority="6" dxfId="103" stopIfTrue="1">
      <formula>NOT(ISERROR(SEARCH("女",C17)))</formula>
    </cfRule>
    <cfRule type="expression" priority="7" dxfId="102" stopIfTrue="1">
      <formula>NOT(ISERROR(SEARCH("男",C17)))</formula>
    </cfRule>
  </conditionalFormatting>
  <conditionalFormatting sqref="D17:D114">
    <cfRule type="expression" priority="4" dxfId="111" stopIfTrue="1">
      <formula>$B$4="大学"</formula>
    </cfRule>
    <cfRule type="expression" priority="5" dxfId="111" stopIfTrue="1">
      <formula>$B$4="一般"</formula>
    </cfRule>
  </conditionalFormatting>
  <conditionalFormatting sqref="J15 J17 J19 J21 J23 J25 J27 J29 J31 J33 J35 J37 J39 J41 J43 J45 J47 J49 J51 J53 J55 J57 J59 J61 J63 J65 J67 J69 J71 J73 J75 J77 J79 J81 J83 J85 J87 J89 J91 J93 J95 J97 J99 J101 J103 J105 J107 J109 J111 J113">
    <cfRule type="cellIs" priority="3" dxfId="168" operator="notEqual" stopIfTrue="1">
      <formula>1</formula>
    </cfRule>
  </conditionalFormatting>
  <conditionalFormatting sqref="B15:B114">
    <cfRule type="expression" priority="1" dxfId="169" stopIfTrue="1">
      <formula>AM15=1</formula>
    </cfRule>
  </conditionalFormatting>
  <dataValidations count="13">
    <dataValidation allowBlank="1" showInputMessage="1" showErrorMessage="1" imeMode="halfKatakana" sqref="E114 E16 E18 E20 E22 E24 E26 E28 E30 E32 E34 E36 E38 E40 E42 E44 E46 E48 E50 E52 E54 E56 E58 E60 E62 E64 E66 E68 E70 E72 E74 E76 E78 E80 E82 E84 E86 E88 E90 E92 E94 E96 E98 E100 E102 E104 E106 E108 E110 E112 H4:I4"/>
    <dataValidation type="whole" allowBlank="1" showInputMessage="1" showErrorMessage="1" imeMode="disabled" sqref="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allowBlank="1" showInputMessage="1" showErrorMessage="1" imeMode="disabled" sqref="D15:D114 H16:I16 H114:I114 H18:I18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dataValidation allowBlank="1" showInputMessage="1" showErrorMessage="1" imeMode="hiragana" sqref="E17 E15 E19 E21 E23 E25 E27 E29 E31 E33 E35 E37 E39 E41 E43 E45 E47 E49 E51 E53 E55 E57 E59 E61 E63 E65 E67 E69 E71 E73 E75 E77 E79 E81 E83 E85 E87 E89 E91 E93 E95 E97 E99 E101 E103 E105 E107 E109 E111 E113"/>
    <dataValidation type="whole" allowBlank="1" showInputMessage="1" showErrorMessage="1" sqref="G14">
      <formula1>100</formula1>
      <formula2>999999</formula2>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$AA$12:$AA$15</formula1>
    </dataValidation>
    <dataValidation type="list" allowBlank="1" showInputMessage="1" showErrorMessage="1" imeMode="disabled" sqref="F15:F114">
      <formula1>$Y$12:$Y$19</formula1>
    </dataValidation>
    <dataValidation type="list" allowBlank="1" showInputMessage="1" showErrorMessage="1" sqref="C15:C114">
      <formula1>$AA$17:$AA$18</formula1>
    </dataValidation>
    <dataValidation type="list" allowBlank="1" showInputMessage="1" showErrorMessage="1" sqref="C13:C14">
      <formula1>$L$12:$M$12</formula1>
    </dataValidation>
    <dataValidation type="list" allowBlank="1" showInputMessage="1" showErrorMessage="1" sqref="G13">
      <formula1>$K$14:$K$42</formula1>
    </dataValidation>
    <dataValidation type="list" allowBlank="1" showInputMessage="1" showErrorMessage="1" imeMode="disabled" sqref="G15:I15 G113:I113 G111:I111 G109:I109 G107:I107 G105:I105 G103:I103 G101:I101 G99:I99 G97:I97 G95:I95 G93:I93 G91:I91 G89:I89 G87:I87 G85:I85 G83:I83 G81:I81 G79:I79 G77:I77 G75:I75 G73:I73 G71:I71 G69:I69 G67:I67 G65:I65 G63:I63 G61:I61 G59:I59 G57:I57 G55:I55 G53:I53 G51:I51 G49:I49 G47:I47 G45:I45 G43:I43 G41:I41 G39:I39 G37:I37 G35:I35 G33:I33 G31:I31 G29:I29 G27:I27 G25:I25 G23:I23 G21:I21 G19:I19 G17:I17">
      <formula1>IF($P15="男子",$R$13:$R$28,IF($P15="中学男子",$T$13:$T$25,IF($P15="高校男子",$S$13:$S$31,IF($P15="女子",$U$13:$U$27,IF($P15="中学女子",$W$13:$W$25,IF($P15="高校女子",$V$13:$V$27,""))))))</formula1>
    </dataValidation>
  </dataValidations>
  <printOptions/>
  <pageMargins left="0.2755905511811024" right="0.31496062992125984" top="0.1968503937007874" bottom="0.2362204724409449" header="0.31496062992125984" footer="0.16"/>
  <pageSetup horizontalDpi="600" verticalDpi="600" orientation="portrait" paperSize="9" r:id="rId1"/>
  <headerFooter>
    <oddFooter>&amp;C&amp;F&amp;R&amp;P ページ</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L67"/>
  <sheetViews>
    <sheetView showGridLines="0" zoomScale="90" zoomScaleNormal="90" zoomScaleSheetLayoutView="80" zoomScalePageLayoutView="0" workbookViewId="0" topLeftCell="A1">
      <selection activeCell="B11" sqref="B11"/>
    </sheetView>
  </sheetViews>
  <sheetFormatPr defaultColWidth="9.140625" defaultRowHeight="15"/>
  <cols>
    <col min="1" max="1" width="2.140625" style="1" customWidth="1"/>
    <col min="2" max="2" width="12.28125" style="1" customWidth="1"/>
    <col min="3" max="3" width="16.57421875" style="1" customWidth="1"/>
    <col min="4" max="4" width="7.00390625" style="152" customWidth="1"/>
    <col min="5" max="5" width="16.8515625" style="1" customWidth="1"/>
    <col min="6" max="6" width="7.00390625" style="152" customWidth="1"/>
    <col min="7" max="7" width="16.8515625" style="1" customWidth="1"/>
    <col min="8" max="8" width="7.00390625" style="152" customWidth="1"/>
    <col min="9" max="9" width="16.8515625" style="1" customWidth="1"/>
    <col min="10" max="11" width="1.8515625" style="1" customWidth="1"/>
    <col min="12" max="14" width="17.7109375" style="1" customWidth="1"/>
    <col min="15" max="15" width="3.00390625" style="1" hidden="1" customWidth="1"/>
    <col min="16" max="16" width="10.28125" style="1" hidden="1" customWidth="1"/>
    <col min="17" max="17" width="20.7109375" style="1" hidden="1" customWidth="1"/>
    <col min="18" max="18" width="5.57421875" style="1" hidden="1" customWidth="1"/>
    <col min="19" max="19" width="4.140625" style="1" hidden="1" customWidth="1"/>
    <col min="20" max="21" width="4.00390625" style="1" hidden="1" customWidth="1"/>
    <col min="22" max="22" width="4.140625" style="1" hidden="1" customWidth="1"/>
    <col min="23" max="23" width="2.140625" style="1" hidden="1" customWidth="1"/>
    <col min="24" max="26" width="2.57421875" style="1" hidden="1" customWidth="1"/>
    <col min="27" max="27" width="9.00390625" style="1" hidden="1" customWidth="1"/>
    <col min="28" max="28" width="9.00390625" style="3" hidden="1" customWidth="1"/>
    <col min="29" max="30" width="3.00390625" style="3" hidden="1" customWidth="1"/>
    <col min="31" max="31" width="6.57421875" style="3" hidden="1" customWidth="1"/>
    <col min="32" max="32" width="5.57421875" style="3" hidden="1" customWidth="1"/>
    <col min="33" max="33" width="3.00390625" style="3" hidden="1" customWidth="1"/>
    <col min="34" max="34" width="8.57421875" style="3" hidden="1" customWidth="1"/>
    <col min="35" max="36" width="6.00390625" style="3" hidden="1" customWidth="1"/>
    <col min="37" max="37" width="3.00390625" style="3" hidden="1" customWidth="1"/>
    <col min="38" max="38" width="10.140625" style="3" hidden="1" customWidth="1"/>
    <col min="39" max="40" width="9.00390625" style="1" hidden="1" customWidth="1"/>
    <col min="41" max="16384" width="9.00390625" style="1" customWidth="1"/>
  </cols>
  <sheetData>
    <row r="1" spans="2:9" ht="25.5" customHeight="1" thickBot="1">
      <c r="B1" s="216" t="str">
        <f>'個人種目申込一覧表'!B1</f>
        <v>アーリーサマートライアル中信2018</v>
      </c>
      <c r="C1" s="216"/>
      <c r="D1" s="216"/>
      <c r="E1" s="216"/>
      <c r="F1" s="216"/>
      <c r="G1" s="152"/>
      <c r="H1" s="167" t="s">
        <v>220</v>
      </c>
      <c r="I1" s="12"/>
    </row>
    <row r="2" spans="2:9" ht="8.25" customHeight="1" thickBot="1" thickTop="1">
      <c r="B2" s="152"/>
      <c r="C2" s="152"/>
      <c r="G2" s="152"/>
      <c r="I2" s="152"/>
    </row>
    <row r="3" spans="3:29" ht="25.5" customHeight="1">
      <c r="C3" s="4" t="s">
        <v>36</v>
      </c>
      <c r="K3" s="244" t="s">
        <v>104</v>
      </c>
      <c r="L3" s="245"/>
      <c r="M3" s="245"/>
      <c r="N3" s="246"/>
      <c r="P3" s="5"/>
      <c r="Q3" s="5"/>
      <c r="R3" s="5"/>
      <c r="S3" s="5"/>
      <c r="T3" s="5"/>
      <c r="U3" s="5"/>
      <c r="V3" s="5"/>
      <c r="W3" s="6"/>
      <c r="X3" s="7"/>
      <c r="Y3" s="7"/>
      <c r="Z3" s="7"/>
      <c r="AA3" s="8"/>
      <c r="AB3" s="9"/>
      <c r="AC3" s="9"/>
    </row>
    <row r="4" spans="11:29" ht="6" customHeight="1" thickBot="1">
      <c r="K4" s="247"/>
      <c r="L4" s="248"/>
      <c r="M4" s="248"/>
      <c r="N4" s="249"/>
      <c r="P4" s="5"/>
      <c r="Q4" s="5"/>
      <c r="R4" s="5"/>
      <c r="S4" s="5"/>
      <c r="T4" s="5"/>
      <c r="U4" s="5"/>
      <c r="V4" s="5"/>
      <c r="W4" s="8"/>
      <c r="X4" s="10"/>
      <c r="Y4" s="10"/>
      <c r="Z4" s="10"/>
      <c r="AA4" s="8"/>
      <c r="AB4" s="9"/>
      <c r="AC4" s="9"/>
    </row>
    <row r="5" spans="3:29" ht="27" customHeight="1">
      <c r="C5" s="11" t="s">
        <v>12</v>
      </c>
      <c r="D5" s="12"/>
      <c r="E5" s="11" t="s">
        <v>70</v>
      </c>
      <c r="G5" s="11" t="s">
        <v>19</v>
      </c>
      <c r="I5" s="11" t="s">
        <v>13</v>
      </c>
      <c r="K5" s="247"/>
      <c r="L5" s="248"/>
      <c r="M5" s="248"/>
      <c r="N5" s="249"/>
      <c r="P5" s="152" t="s">
        <v>25</v>
      </c>
      <c r="Q5" s="152" t="s">
        <v>26</v>
      </c>
      <c r="R5" s="152" t="s">
        <v>42</v>
      </c>
      <c r="S5" s="152"/>
      <c r="T5" s="152"/>
      <c r="U5" s="152"/>
      <c r="X5" s="10"/>
      <c r="Y5" s="10"/>
      <c r="Z5" s="10"/>
      <c r="AA5" s="8"/>
      <c r="AB5" s="9"/>
      <c r="AC5" s="9"/>
    </row>
    <row r="6" spans="3:29" ht="27" customHeight="1" thickBot="1">
      <c r="C6" s="13">
        <f>COUNTA(E10,E15,E20,E25,E30,E35,E40,E45,E49)</f>
        <v>0</v>
      </c>
      <c r="D6" s="12"/>
      <c r="E6" s="14">
        <f>SUM(O10+O15+O20+O25+O30+O35)</f>
        <v>0</v>
      </c>
      <c r="G6" s="15">
        <v>1200</v>
      </c>
      <c r="I6" s="16">
        <f>G6*C6</f>
        <v>0</v>
      </c>
      <c r="K6" s="250"/>
      <c r="L6" s="251"/>
      <c r="M6" s="251"/>
      <c r="N6" s="252"/>
      <c r="P6" s="152" t="s">
        <v>114</v>
      </c>
      <c r="Q6" s="152"/>
      <c r="R6" s="152"/>
      <c r="S6" s="152"/>
      <c r="T6" s="152"/>
      <c r="U6" s="152"/>
      <c r="X6" s="17"/>
      <c r="Y6" s="17"/>
      <c r="Z6" s="17"/>
      <c r="AA6" s="8"/>
      <c r="AB6" s="9"/>
      <c r="AC6" s="9"/>
    </row>
    <row r="7" spans="16:29" ht="6" customHeight="1" thickBot="1">
      <c r="P7" s="152">
        <v>1</v>
      </c>
      <c r="Q7" s="152">
        <v>2</v>
      </c>
      <c r="R7" s="1">
        <v>3</v>
      </c>
      <c r="S7" s="1">
        <v>4</v>
      </c>
      <c r="T7" s="1">
        <v>5</v>
      </c>
      <c r="U7" s="1">
        <v>6</v>
      </c>
      <c r="V7" s="1" t="s">
        <v>112</v>
      </c>
      <c r="W7" s="152" t="s">
        <v>37</v>
      </c>
      <c r="X7" s="18"/>
      <c r="Y7" s="18"/>
      <c r="Z7" s="18"/>
      <c r="AA7" s="18"/>
      <c r="AB7" s="9"/>
      <c r="AC7" s="9"/>
    </row>
    <row r="8" spans="4:32" ht="36" customHeight="1" thickBot="1">
      <c r="D8" s="19" t="s">
        <v>135</v>
      </c>
      <c r="E8" s="20" t="s">
        <v>11</v>
      </c>
      <c r="F8" s="21" t="s">
        <v>135</v>
      </c>
      <c r="G8" s="20" t="s">
        <v>11</v>
      </c>
      <c r="H8" s="21" t="s">
        <v>135</v>
      </c>
      <c r="I8" s="22" t="s">
        <v>11</v>
      </c>
      <c r="P8" s="152" t="s">
        <v>90</v>
      </c>
      <c r="Q8" s="152" t="s">
        <v>91</v>
      </c>
      <c r="R8" s="152" t="s">
        <v>103</v>
      </c>
      <c r="S8" s="52" t="s">
        <v>92</v>
      </c>
      <c r="T8" s="52" t="s">
        <v>93</v>
      </c>
      <c r="U8" s="52" t="s">
        <v>94</v>
      </c>
      <c r="V8" s="152"/>
      <c r="X8" s="18"/>
      <c r="Y8" s="18"/>
      <c r="Z8" s="18"/>
      <c r="AA8" s="18"/>
      <c r="AB8" s="9"/>
      <c r="AC8" s="9"/>
      <c r="AE8" s="3" t="s">
        <v>40</v>
      </c>
      <c r="AF8" s="3" t="s">
        <v>41</v>
      </c>
    </row>
    <row r="9" spans="1:37" ht="6" customHeight="1" thickBot="1">
      <c r="A9" s="23"/>
      <c r="B9" s="24"/>
      <c r="C9" s="24"/>
      <c r="D9" s="25"/>
      <c r="E9" s="23"/>
      <c r="F9" s="25"/>
      <c r="G9" s="23"/>
      <c r="H9" s="25"/>
      <c r="I9" s="23"/>
      <c r="J9" s="23"/>
      <c r="K9" s="23"/>
      <c r="L9" s="23"/>
      <c r="M9" s="23"/>
      <c r="N9" s="23"/>
      <c r="AK9" s="26">
        <f aca="true" t="shared" si="0" ref="AK9:AK22">IF(AH9=AI9,"",1)</f>
      </c>
    </row>
    <row r="10" spans="2:37" ht="27" customHeight="1">
      <c r="B10" s="27" t="s">
        <v>21</v>
      </c>
      <c r="C10" s="28" t="s">
        <v>22</v>
      </c>
      <c r="D10" s="29"/>
      <c r="E10" s="30"/>
      <c r="F10" s="31"/>
      <c r="G10" s="30"/>
      <c r="H10" s="31"/>
      <c r="I10" s="32"/>
      <c r="L10" s="151">
        <f>IF(F10="","",LEN(F10)-LEN(SUBSTITUTE(SUBSTITUTE(F10," ",),"　",)))</f>
      </c>
      <c r="N10" s="151">
        <f>IF(H10="","",LEN(H10)-LEN(SUBSTITUTE(SUBSTITUTE(H10," ",),"　",)))</f>
      </c>
      <c r="O10" s="1">
        <f>COUNTA(E10,G10,I10,E12,G12,I12)</f>
        <v>0</v>
      </c>
      <c r="X10" s="1">
        <f>AJ10</f>
      </c>
      <c r="Y10" s="1">
        <f>AJ11</f>
      </c>
      <c r="Z10" s="1">
        <f>AJ12</f>
      </c>
      <c r="AB10" s="33">
        <f>IF(E10="","",B11&amp;C11&amp;B13)</f>
      </c>
      <c r="AC10" s="1">
        <f>IF(AB10="",1,AB10)</f>
        <v>1</v>
      </c>
      <c r="AD10" s="3">
        <f>IF(ISERROR(VLOOKUP(AC10,$AB$9:AB9,1,FALSE)),0,VLOOKUP(AC10,$AB$9:AB9,1,FALSE))</f>
        <v>0</v>
      </c>
      <c r="AE10" s="26">
        <f>D10&amp;E10</f>
      </c>
      <c r="AF10" s="26" t="e">
        <f>VLOOKUP(AE10,'個人種目申込一覧表'!AJ:AJ,1,FALSE)</f>
        <v>#N/A</v>
      </c>
      <c r="AG10" s="33">
        <f aca="true" t="shared" si="1" ref="AG10:AG21">IF(ISERROR(AE10=AF10),1,"")</f>
        <v>1</v>
      </c>
      <c r="AH10" s="26">
        <f>IF(AG10="","",E10)</f>
        <v>0</v>
      </c>
      <c r="AI10" s="26" t="s">
        <v>69</v>
      </c>
      <c r="AJ10" s="26">
        <f aca="true" t="shared" si="2" ref="AJ10:AJ22">IF(AI10="","",AH10)</f>
      </c>
      <c r="AK10" s="26">
        <f t="shared" si="0"/>
        <v>1</v>
      </c>
    </row>
    <row r="11" spans="2:37" ht="27" customHeight="1" thickBot="1">
      <c r="B11" s="34"/>
      <c r="C11" s="35" t="s">
        <v>113</v>
      </c>
      <c r="D11" s="36"/>
      <c r="E11" s="37"/>
      <c r="F11" s="38"/>
      <c r="G11" s="37"/>
      <c r="H11" s="38"/>
      <c r="I11" s="39"/>
      <c r="L11" s="153"/>
      <c r="M11" s="153"/>
      <c r="N11" s="153"/>
      <c r="R11" s="1">
        <f>IF(B11="","",B11&amp;C11&amp;B13)</f>
      </c>
      <c r="S11" s="1">
        <f>IF(R11="",1,R11)</f>
        <v>1</v>
      </c>
      <c r="X11" s="40">
        <f>IF(X10="","","個人ﾅﾝﾊﾞｰｶｰﾄﾞ確認下さい")</f>
      </c>
      <c r="Y11" s="40">
        <f>IF(Y10="","","個人ﾅﾝﾊﾞｰｶｰﾄﾞ確認下さい")</f>
      </c>
      <c r="Z11" s="40">
        <f>IF(Z10="","","個人ﾅﾝﾊﾞｰｶｰﾄﾞ確認下さい")</f>
      </c>
      <c r="AE11" s="26">
        <f>F10&amp;G10</f>
      </c>
      <c r="AF11" s="26" t="e">
        <f>VLOOKUP(AE11,'個人種目申込一覧表'!AJ:AJ,1,FALSE)</f>
        <v>#N/A</v>
      </c>
      <c r="AG11" s="33">
        <f t="shared" si="1"/>
        <v>1</v>
      </c>
      <c r="AH11" s="26">
        <f>IF(AG11="","",G10)</f>
        <v>0</v>
      </c>
      <c r="AI11" s="26" t="s">
        <v>69</v>
      </c>
      <c r="AJ11" s="26">
        <f t="shared" si="2"/>
      </c>
      <c r="AK11" s="26">
        <f t="shared" si="0"/>
        <v>1</v>
      </c>
    </row>
    <row r="12" spans="2:37" ht="27" customHeight="1">
      <c r="B12" s="41" t="s">
        <v>95</v>
      </c>
      <c r="C12" s="42" t="s">
        <v>20</v>
      </c>
      <c r="D12" s="43"/>
      <c r="E12" s="44"/>
      <c r="F12" s="45"/>
      <c r="G12" s="44"/>
      <c r="H12" s="45"/>
      <c r="I12" s="46"/>
      <c r="L12" s="151">
        <f>IF(F12="","",LEN(F12)-LEN(SUBSTITUTE(SUBSTITUTE(F12," ",),"　",)))</f>
      </c>
      <c r="N12" s="151">
        <f>IF(H12="","",LEN(H12)-LEN(SUBSTITUTE(SUBSTITUTE(H12," ",),"　",)))</f>
      </c>
      <c r="X12" s="1">
        <f>AJ13</f>
      </c>
      <c r="Y12" s="1">
        <f>AJ14</f>
      </c>
      <c r="Z12" s="1">
        <f>AJ15</f>
      </c>
      <c r="AE12" s="26">
        <f>H10&amp;I10</f>
      </c>
      <c r="AF12" s="26" t="e">
        <f>VLOOKUP(AE12,'個人種目申込一覧表'!AJ:AJ,1,FALSE)</f>
        <v>#N/A</v>
      </c>
      <c r="AG12" s="33">
        <f t="shared" si="1"/>
        <v>1</v>
      </c>
      <c r="AH12" s="26">
        <f>IF(AG12="","",I10)</f>
        <v>0</v>
      </c>
      <c r="AI12" s="26" t="s">
        <v>69</v>
      </c>
      <c r="AJ12" s="26">
        <f t="shared" si="2"/>
      </c>
      <c r="AK12" s="26">
        <f t="shared" si="0"/>
        <v>1</v>
      </c>
    </row>
    <row r="13" spans="2:37" ht="27" customHeight="1" thickBot="1">
      <c r="B13" s="47"/>
      <c r="C13" s="47"/>
      <c r="D13" s="48"/>
      <c r="E13" s="49"/>
      <c r="F13" s="50"/>
      <c r="G13" s="49"/>
      <c r="H13" s="50"/>
      <c r="I13" s="51"/>
      <c r="L13" s="153"/>
      <c r="M13" s="153"/>
      <c r="N13" s="153"/>
      <c r="X13" s="40">
        <f>IF(X12="","","個人ﾅﾝﾊﾞｰｶｰﾄﾞ確認下さい")</f>
      </c>
      <c r="Y13" s="40">
        <f>IF(Y12="","","個人ﾅﾝﾊﾞｰｶｰﾄﾞ確認下さい")</f>
      </c>
      <c r="Z13" s="40">
        <f>IF(Z12="","","個人ﾅﾝﾊﾞｰｶｰﾄﾞ確認下さい")</f>
      </c>
      <c r="AE13" s="26">
        <f>D12&amp;E12</f>
      </c>
      <c r="AF13" s="26" t="e">
        <f>VLOOKUP(AE13,'個人種目申込一覧表'!AJ:AJ,1,FALSE)</f>
        <v>#N/A</v>
      </c>
      <c r="AG13" s="33">
        <f t="shared" si="1"/>
        <v>1</v>
      </c>
      <c r="AH13" s="26">
        <f>IF(AG13="","",E12)</f>
        <v>0</v>
      </c>
      <c r="AI13" s="26" t="s">
        <v>69</v>
      </c>
      <c r="AJ13" s="26">
        <f t="shared" si="2"/>
      </c>
      <c r="AK13" s="26">
        <f t="shared" si="0"/>
        <v>1</v>
      </c>
    </row>
    <row r="14" spans="2:37" ht="6" customHeight="1" thickBot="1">
      <c r="B14" s="53"/>
      <c r="C14" s="53"/>
      <c r="D14" s="54"/>
      <c r="E14" s="53"/>
      <c r="F14" s="55"/>
      <c r="H14" s="55"/>
      <c r="AE14" s="26">
        <f>F12&amp;G12</f>
      </c>
      <c r="AF14" s="26" t="e">
        <f>VLOOKUP(AE14,'個人種目申込一覧表'!AJ:AJ,1,FALSE)</f>
        <v>#N/A</v>
      </c>
      <c r="AG14" s="33">
        <f t="shared" si="1"/>
        <v>1</v>
      </c>
      <c r="AH14" s="26">
        <f>IF(AG14="","",G12)</f>
        <v>0</v>
      </c>
      <c r="AI14" s="26" t="s">
        <v>69</v>
      </c>
      <c r="AJ14" s="26">
        <f t="shared" si="2"/>
      </c>
      <c r="AK14" s="26">
        <f t="shared" si="0"/>
        <v>1</v>
      </c>
    </row>
    <row r="15" spans="2:37" ht="27" customHeight="1">
      <c r="B15" s="27" t="s">
        <v>21</v>
      </c>
      <c r="C15" s="28" t="s">
        <v>22</v>
      </c>
      <c r="D15" s="29"/>
      <c r="E15" s="30"/>
      <c r="F15" s="31"/>
      <c r="G15" s="30"/>
      <c r="H15" s="31"/>
      <c r="I15" s="32"/>
      <c r="L15" s="151">
        <f>IF(F15="","",LEN(F15)-LEN(SUBSTITUTE(SUBSTITUTE(F15," ",),"　",)))</f>
      </c>
      <c r="N15" s="151">
        <f>IF(H15="","",LEN(H15)-LEN(SUBSTITUTE(SUBSTITUTE(H15," ",),"　",)))</f>
      </c>
      <c r="O15" s="1">
        <f>COUNTA(E15,G15,I15,E17,G17,I17)</f>
        <v>0</v>
      </c>
      <c r="X15" s="1">
        <f>AJ16</f>
      </c>
      <c r="Y15" s="1">
        <f>AJ17</f>
      </c>
      <c r="Z15" s="1">
        <f>AJ18</f>
      </c>
      <c r="AB15" s="33">
        <f>IF(E15="","",B16&amp;C16&amp;B18)</f>
      </c>
      <c r="AC15" s="1">
        <f>IF(AB15="",1,AB15)</f>
        <v>1</v>
      </c>
      <c r="AD15" s="3">
        <f>IF(ISERROR(VLOOKUP(AC15,$AB$9:AB14,1,FALSE)),0,VLOOKUP(AC15,$AB$9:AB14,1,FALSE))</f>
        <v>0</v>
      </c>
      <c r="AE15" s="26">
        <f>H12&amp;I12</f>
      </c>
      <c r="AF15" s="26" t="e">
        <f>VLOOKUP(AE15,'個人種目申込一覧表'!AJ:AJ,1,FALSE)</f>
        <v>#N/A</v>
      </c>
      <c r="AG15" s="33">
        <f t="shared" si="1"/>
        <v>1</v>
      </c>
      <c r="AH15" s="26">
        <f>IF(AG15="","",I12)</f>
        <v>0</v>
      </c>
      <c r="AI15" s="26" t="s">
        <v>69</v>
      </c>
      <c r="AJ15" s="26">
        <f t="shared" si="2"/>
      </c>
      <c r="AK15" s="26">
        <f t="shared" si="0"/>
        <v>1</v>
      </c>
    </row>
    <row r="16" spans="2:37" ht="27" customHeight="1" thickBot="1">
      <c r="B16" s="34"/>
      <c r="C16" s="35" t="s">
        <v>113</v>
      </c>
      <c r="D16" s="36"/>
      <c r="E16" s="37"/>
      <c r="F16" s="38"/>
      <c r="G16" s="37"/>
      <c r="H16" s="38"/>
      <c r="I16" s="39"/>
      <c r="L16" s="153"/>
      <c r="M16" s="153"/>
      <c r="N16" s="153"/>
      <c r="R16" s="1">
        <f>IF(B16="","",B16&amp;C16&amp;B18)</f>
      </c>
      <c r="S16" s="1">
        <f>IF(R16="",0,R16)</f>
        <v>0</v>
      </c>
      <c r="T16" s="1">
        <f>IF(ISERROR(VLOOKUP(S16,$R$11:R15,1,FALSE)),1,VLOOKUP(S16,$R$11:R15,1,FALSE))</f>
        <v>1</v>
      </c>
      <c r="U16" s="1">
        <f>IF(S16=T16,1,"")</f>
      </c>
      <c r="V16" s="1">
        <f>IF(B18="","",IF(U16=1,B18,""))</f>
      </c>
      <c r="X16" s="40">
        <f>IF(X15="","","個人ﾅﾝﾊﾞｰｶｰﾄﾞ確認下さい")</f>
      </c>
      <c r="Y16" s="40">
        <f>IF(Y15="","","個人ﾅﾝﾊﾞｰｶｰﾄﾞ確認下さい")</f>
      </c>
      <c r="Z16" s="40">
        <f>IF(Z15="","","個人ﾅﾝﾊﾞｰｶｰﾄﾞ確認下さい")</f>
      </c>
      <c r="AE16" s="26">
        <f>D15&amp;E15</f>
      </c>
      <c r="AF16" s="26" t="e">
        <f>VLOOKUP(AE16,'個人種目申込一覧表'!AJ:AJ,1,FALSE)</f>
        <v>#N/A</v>
      </c>
      <c r="AG16" s="33">
        <f t="shared" si="1"/>
        <v>1</v>
      </c>
      <c r="AH16" s="26">
        <f>IF(AG16="","",E15)</f>
        <v>0</v>
      </c>
      <c r="AI16" s="26" t="s">
        <v>69</v>
      </c>
      <c r="AJ16" s="26">
        <f t="shared" si="2"/>
      </c>
      <c r="AK16" s="26">
        <f t="shared" si="0"/>
        <v>1</v>
      </c>
    </row>
    <row r="17" spans="2:37" ht="27" customHeight="1">
      <c r="B17" s="41" t="s">
        <v>95</v>
      </c>
      <c r="C17" s="42" t="s">
        <v>20</v>
      </c>
      <c r="D17" s="43"/>
      <c r="E17" s="44"/>
      <c r="F17" s="45"/>
      <c r="G17" s="44"/>
      <c r="H17" s="45"/>
      <c r="I17" s="46"/>
      <c r="L17" s="151">
        <f>IF(F17="","",LEN(F17)-LEN(SUBSTITUTE(SUBSTITUTE(F17," ",),"　",)))</f>
      </c>
      <c r="N17" s="151">
        <f>IF(H17="","",LEN(H17)-LEN(SUBSTITUTE(SUBSTITUTE(H17," ",),"　",)))</f>
      </c>
      <c r="X17" s="1">
        <f>AJ19</f>
      </c>
      <c r="Y17" s="1">
        <f>AJ20</f>
      </c>
      <c r="Z17" s="1">
        <f>AJ21</f>
      </c>
      <c r="AE17" s="26">
        <f>F15&amp;G15</f>
      </c>
      <c r="AF17" s="26" t="e">
        <f>VLOOKUP(AE17,'個人種目申込一覧表'!AJ:AJ,1,FALSE)</f>
        <v>#N/A</v>
      </c>
      <c r="AG17" s="33">
        <f t="shared" si="1"/>
        <v>1</v>
      </c>
      <c r="AH17" s="26">
        <f>IF(AG17="","",G15)</f>
        <v>0</v>
      </c>
      <c r="AI17" s="26" t="s">
        <v>69</v>
      </c>
      <c r="AJ17" s="26">
        <f t="shared" si="2"/>
      </c>
      <c r="AK17" s="26">
        <f t="shared" si="0"/>
        <v>1</v>
      </c>
    </row>
    <row r="18" spans="2:37" ht="27" customHeight="1" thickBot="1">
      <c r="B18" s="47"/>
      <c r="C18" s="47"/>
      <c r="D18" s="48"/>
      <c r="E18" s="49"/>
      <c r="F18" s="50"/>
      <c r="G18" s="49"/>
      <c r="H18" s="50"/>
      <c r="I18" s="51"/>
      <c r="L18" s="243">
        <f>IF(AND(U16=1,V16=""),"チーム枝記号がついていません",IF(U16=1,"チーム枝記号"&amp;V16&amp;"が重複しています",""))</f>
      </c>
      <c r="M18" s="243"/>
      <c r="N18" s="243"/>
      <c r="X18" s="40">
        <f>IF(X17="","","個人ﾅﾝﾊﾞｰｶｰﾄﾞ確認下さい")</f>
      </c>
      <c r="Y18" s="40">
        <f>IF(Y17="","","個人ﾅﾝﾊﾞｰｶｰﾄﾞ確認下さい")</f>
      </c>
      <c r="Z18" s="40">
        <f>IF(Z17="","","個人ﾅﾝﾊﾞｰｶｰﾄﾞ確認下さい")</f>
      </c>
      <c r="AE18" s="26">
        <f>H15&amp;I15</f>
      </c>
      <c r="AF18" s="26" t="e">
        <f>VLOOKUP(AE18,'個人種目申込一覧表'!AJ:AJ,1,FALSE)</f>
        <v>#N/A</v>
      </c>
      <c r="AG18" s="33">
        <f t="shared" si="1"/>
        <v>1</v>
      </c>
      <c r="AH18" s="26">
        <f>IF(AG18="","",I15)</f>
        <v>0</v>
      </c>
      <c r="AI18" s="26" t="s">
        <v>69</v>
      </c>
      <c r="AJ18" s="26">
        <f t="shared" si="2"/>
      </c>
      <c r="AK18" s="26">
        <f t="shared" si="0"/>
        <v>1</v>
      </c>
    </row>
    <row r="19" spans="2:37" ht="6" customHeight="1" thickBot="1">
      <c r="B19" s="53"/>
      <c r="C19" s="53"/>
      <c r="D19" s="54"/>
      <c r="E19" s="53"/>
      <c r="F19" s="55"/>
      <c r="H19" s="55"/>
      <c r="AE19" s="26">
        <f>D17&amp;E17</f>
      </c>
      <c r="AF19" s="26" t="e">
        <f>VLOOKUP(AE19,'個人種目申込一覧表'!AJ:AJ,1,FALSE)</f>
        <v>#N/A</v>
      </c>
      <c r="AG19" s="33">
        <f t="shared" si="1"/>
        <v>1</v>
      </c>
      <c r="AH19" s="26">
        <f>IF(AG19="","",E17)</f>
        <v>0</v>
      </c>
      <c r="AI19" s="26" t="s">
        <v>69</v>
      </c>
      <c r="AJ19" s="26">
        <f t="shared" si="2"/>
      </c>
      <c r="AK19" s="26">
        <f t="shared" si="0"/>
        <v>1</v>
      </c>
    </row>
    <row r="20" spans="2:37" ht="27" customHeight="1">
      <c r="B20" s="27" t="s">
        <v>21</v>
      </c>
      <c r="C20" s="28" t="s">
        <v>22</v>
      </c>
      <c r="D20" s="29"/>
      <c r="E20" s="30"/>
      <c r="F20" s="31"/>
      <c r="G20" s="30"/>
      <c r="H20" s="31"/>
      <c r="I20" s="32"/>
      <c r="L20" s="151">
        <f>IF(F20="","",LEN(F20)-LEN(SUBSTITUTE(SUBSTITUTE(F20," ",),"　",)))</f>
      </c>
      <c r="N20" s="151">
        <f>IF(H20="","",LEN(H20)-LEN(SUBSTITUTE(SUBSTITUTE(H20," ",),"　",)))</f>
      </c>
      <c r="O20" s="1">
        <f>COUNTA(E20,G20,I20,E22,G22,I22)</f>
        <v>0</v>
      </c>
      <c r="X20" s="1">
        <f>AJ22</f>
      </c>
      <c r="Y20" s="1">
        <f>AJ23</f>
      </c>
      <c r="Z20" s="1">
        <f>AJ24</f>
      </c>
      <c r="AB20" s="33">
        <f>IF(E20="","",B21&amp;C21&amp;B23)</f>
      </c>
      <c r="AC20" s="1">
        <f>IF(AB20="",1,AB20)</f>
        <v>1</v>
      </c>
      <c r="AD20" s="3">
        <f>IF(ISERROR(VLOOKUP(AC20,$AB$9:AB19,1,FALSE)),0,VLOOKUP(AC20,$AB$9:AB19,1,FALSE))</f>
        <v>0</v>
      </c>
      <c r="AE20" s="26">
        <f>F17&amp;G17</f>
      </c>
      <c r="AF20" s="26" t="e">
        <f>VLOOKUP(AE20,'個人種目申込一覧表'!AJ:AJ,1,FALSE)</f>
        <v>#N/A</v>
      </c>
      <c r="AG20" s="33">
        <f t="shared" si="1"/>
        <v>1</v>
      </c>
      <c r="AH20" s="26">
        <f>IF(AG20="","",G17)</f>
        <v>0</v>
      </c>
      <c r="AI20" s="26" t="s">
        <v>69</v>
      </c>
      <c r="AJ20" s="26">
        <f t="shared" si="2"/>
      </c>
      <c r="AK20" s="26">
        <f t="shared" si="0"/>
        <v>1</v>
      </c>
    </row>
    <row r="21" spans="2:37" ht="27" customHeight="1" thickBot="1">
      <c r="B21" s="34"/>
      <c r="C21" s="35" t="s">
        <v>113</v>
      </c>
      <c r="D21" s="36"/>
      <c r="E21" s="37"/>
      <c r="F21" s="38"/>
      <c r="G21" s="37"/>
      <c r="H21" s="38"/>
      <c r="I21" s="39"/>
      <c r="L21" s="153"/>
      <c r="M21" s="153"/>
      <c r="N21" s="153"/>
      <c r="R21" s="1">
        <f>IF(B21="","",B21&amp;C21&amp;B23)</f>
      </c>
      <c r="S21" s="1">
        <f>IF(R21="",0,R21)</f>
        <v>0</v>
      </c>
      <c r="T21" s="1">
        <f>IF(ISERROR(VLOOKUP(S21,$R$11:R20,1,FALSE)),1,VLOOKUP(S21,$R$11:R20,1,FALSE))</f>
        <v>1</v>
      </c>
      <c r="U21" s="1">
        <f>IF(S21=T21,1,"")</f>
      </c>
      <c r="V21" s="1">
        <f>IF(B23="","",IF(U21=1,B23,""))</f>
      </c>
      <c r="X21" s="40">
        <f>IF(X20="","","個人ﾅﾝﾊﾞｰｶｰﾄﾞ確認下さい")</f>
      </c>
      <c r="Y21" s="40">
        <f>IF(Y20="","","個人ﾅﾝﾊﾞｰｶｰﾄﾞ確認下さい")</f>
      </c>
      <c r="Z21" s="40">
        <f>IF(Z20="","","個人ﾅﾝﾊﾞｰｶｰﾄﾞ確認下さい")</f>
      </c>
      <c r="AE21" s="26">
        <f>H17&amp;I17</f>
      </c>
      <c r="AF21" s="26" t="e">
        <f>VLOOKUP(AE21,'個人種目申込一覧表'!AJ:AJ,1,FALSE)</f>
        <v>#N/A</v>
      </c>
      <c r="AG21" s="33">
        <f t="shared" si="1"/>
        <v>1</v>
      </c>
      <c r="AH21" s="26">
        <f>IF(AG21="","",I17)</f>
        <v>0</v>
      </c>
      <c r="AI21" s="26" t="s">
        <v>69</v>
      </c>
      <c r="AJ21" s="26">
        <f t="shared" si="2"/>
      </c>
      <c r="AK21" s="26">
        <f t="shared" si="0"/>
        <v>1</v>
      </c>
    </row>
    <row r="22" spans="2:37" ht="27" customHeight="1">
      <c r="B22" s="41" t="s">
        <v>95</v>
      </c>
      <c r="C22" s="42" t="s">
        <v>20</v>
      </c>
      <c r="D22" s="43"/>
      <c r="E22" s="44"/>
      <c r="F22" s="45"/>
      <c r="G22" s="44"/>
      <c r="H22" s="45"/>
      <c r="I22" s="46"/>
      <c r="L22" s="151">
        <f>IF(F22="","",LEN(F22)-LEN(SUBSTITUTE(SUBSTITUTE(F22," ",),"　",)))</f>
      </c>
      <c r="N22" s="151">
        <f>IF(H22="","",LEN(H22)-LEN(SUBSTITUTE(SUBSTITUTE(H22," ",),"　",)))</f>
      </c>
      <c r="X22" s="1">
        <f>AJ25</f>
      </c>
      <c r="Y22" s="1">
        <f>AJ26</f>
      </c>
      <c r="Z22" s="1">
        <f>AJ27</f>
      </c>
      <c r="AE22" s="26">
        <f>D20&amp;E20</f>
      </c>
      <c r="AF22" s="26" t="e">
        <f>VLOOKUP(AE22,'個人種目申込一覧表'!AJ:AJ,1,FALSE)</f>
        <v>#N/A</v>
      </c>
      <c r="AG22" s="33">
        <f>IF(ISERROR(D20&amp;E20=VLOOKUP(AE22,'個人種目申込一覧表'!AJ:AJ,1,FALSE)),1,"")</f>
        <v>1</v>
      </c>
      <c r="AH22" s="26">
        <f>IF(AG22="","",E20)</f>
        <v>0</v>
      </c>
      <c r="AI22" s="26" t="s">
        <v>69</v>
      </c>
      <c r="AJ22" s="26">
        <f t="shared" si="2"/>
      </c>
      <c r="AK22" s="26">
        <f t="shared" si="0"/>
        <v>1</v>
      </c>
    </row>
    <row r="23" spans="2:37" ht="27" customHeight="1" thickBot="1">
      <c r="B23" s="47"/>
      <c r="C23" s="47"/>
      <c r="D23" s="48"/>
      <c r="E23" s="49"/>
      <c r="F23" s="50"/>
      <c r="G23" s="49"/>
      <c r="H23" s="50"/>
      <c r="I23" s="51"/>
      <c r="L23" s="243">
        <f>IF(AND(U21=1,V21=""),"チーム枝記号がついていません",IF(U21=1,"チーム枝記号"&amp;V21&amp;"が重複しています",""))</f>
      </c>
      <c r="M23" s="243"/>
      <c r="N23" s="243"/>
      <c r="X23" s="40">
        <f>IF(X22="","","個人ﾅﾝﾊﾞｰｶｰﾄﾞ確認下さい")</f>
      </c>
      <c r="Y23" s="40">
        <f>IF(Y22="","","個人ﾅﾝﾊﾞｰｶｰﾄﾞ確認下さい")</f>
      </c>
      <c r="Z23" s="40">
        <f>IF(Z22="","","個人ﾅﾝﾊﾞｰｶｰﾄﾞ確認下さい")</f>
      </c>
      <c r="AE23" s="26">
        <f>F20&amp;G20</f>
      </c>
      <c r="AF23" s="26" t="e">
        <f>VLOOKUP(AE23,'個人種目申込一覧表'!AJ:AJ,1,FALSE)</f>
        <v>#N/A</v>
      </c>
      <c r="AG23" s="33">
        <f>IF(ISERROR(F20&amp;G20=VLOOKUP(AE23,'個人種目申込一覧表'!AJ:AJ,1,FALSE)),1,"")</f>
        <v>1</v>
      </c>
      <c r="AH23" s="26">
        <f>IF(AG23="","",G20)</f>
        <v>0</v>
      </c>
      <c r="AI23" s="26" t="s">
        <v>69</v>
      </c>
      <c r="AJ23" s="26">
        <f>IF(AI23="","",AH23)</f>
      </c>
      <c r="AK23" s="26">
        <f>IF(AH23=AI23,"",1)</f>
        <v>1</v>
      </c>
    </row>
    <row r="24" spans="2:37" ht="6" customHeight="1" thickBot="1">
      <c r="B24" s="53"/>
      <c r="C24" s="53"/>
      <c r="D24" s="54"/>
      <c r="E24" s="53"/>
      <c r="F24" s="55"/>
      <c r="H24" s="55"/>
      <c r="AE24" s="26">
        <f>H20&amp;I20</f>
      </c>
      <c r="AF24" s="26" t="e">
        <f>VLOOKUP(AE24,'個人種目申込一覧表'!AJ:AJ,1,FALSE)</f>
        <v>#N/A</v>
      </c>
      <c r="AG24" s="33">
        <f>IF(ISERROR(AE24=AF24),1,"")</f>
        <v>1</v>
      </c>
      <c r="AH24" s="26">
        <f>IF(AG24="","",I20)</f>
        <v>0</v>
      </c>
      <c r="AI24" s="26" t="s">
        <v>69</v>
      </c>
      <c r="AJ24" s="26">
        <f>IF(AI24="","",AH24)</f>
      </c>
      <c r="AK24" s="26">
        <f aca="true" t="shared" si="3" ref="AK24:AK45">IF(AH24=AI24,"",1)</f>
        <v>1</v>
      </c>
    </row>
    <row r="25" spans="2:38" s="56" customFormat="1" ht="27" customHeight="1">
      <c r="B25" s="27" t="s">
        <v>21</v>
      </c>
      <c r="C25" s="28" t="s">
        <v>22</v>
      </c>
      <c r="D25" s="29"/>
      <c r="E25" s="30"/>
      <c r="F25" s="31"/>
      <c r="G25" s="30"/>
      <c r="H25" s="31"/>
      <c r="I25" s="32"/>
      <c r="J25" s="1"/>
      <c r="K25" s="1"/>
      <c r="L25" s="151">
        <f>IF(F25="","",LEN(F25)-LEN(SUBSTITUTE(SUBSTITUTE(F25," ",),"　",)))</f>
      </c>
      <c r="M25" s="1"/>
      <c r="N25" s="151">
        <f>IF(H25="","",LEN(H25)-LEN(SUBSTITUTE(SUBSTITUTE(H25," ",),"　",)))</f>
      </c>
      <c r="O25" s="1">
        <f>COUNTA(E25,G25,I25,E27,G27,I27)</f>
        <v>0</v>
      </c>
      <c r="X25" s="56">
        <f>AJ28</f>
      </c>
      <c r="Y25" s="56">
        <f>AJ29</f>
      </c>
      <c r="Z25" s="56">
        <f>AJ30</f>
      </c>
      <c r="AB25" s="33">
        <f>IF(E25="","",B26&amp;C26&amp;B28)</f>
      </c>
      <c r="AC25" s="1">
        <f>IF(AB25="",1,AB25)</f>
        <v>1</v>
      </c>
      <c r="AD25" s="3">
        <f>IF(ISERROR(VLOOKUP(AC25,$AB$9:AB24,1,FALSE)),0,VLOOKUP(AC25,$AB$9:AB24,1,FALSE))</f>
        <v>0</v>
      </c>
      <c r="AE25" s="57">
        <f>D22&amp;E22</f>
      </c>
      <c r="AF25" s="26" t="e">
        <f>VLOOKUP(AE25,'個人種目申込一覧表'!AJ:AJ,1,FALSE)</f>
        <v>#N/A</v>
      </c>
      <c r="AG25" s="33">
        <f>IF(ISERROR(AE25=AF25),1,"")</f>
        <v>1</v>
      </c>
      <c r="AH25" s="26">
        <f>IF(AG25="","",E22)</f>
        <v>0</v>
      </c>
      <c r="AI25" s="26" t="s">
        <v>69</v>
      </c>
      <c r="AJ25" s="26">
        <f>IF(AI25="","",AH25)</f>
      </c>
      <c r="AK25" s="26">
        <f t="shared" si="3"/>
        <v>1</v>
      </c>
      <c r="AL25" s="58"/>
    </row>
    <row r="26" spans="2:38" s="56" customFormat="1" ht="27" customHeight="1" thickBot="1">
      <c r="B26" s="34"/>
      <c r="C26" s="35" t="s">
        <v>113</v>
      </c>
      <c r="D26" s="36"/>
      <c r="E26" s="37"/>
      <c r="F26" s="38"/>
      <c r="G26" s="37"/>
      <c r="H26" s="38"/>
      <c r="I26" s="39"/>
      <c r="J26" s="1"/>
      <c r="K26" s="1"/>
      <c r="L26" s="153"/>
      <c r="M26" s="153"/>
      <c r="N26" s="153"/>
      <c r="O26" s="1"/>
      <c r="R26" s="1">
        <f>IF(B26="","",B26&amp;C26&amp;B28)</f>
      </c>
      <c r="S26" s="1">
        <f>IF(R26="",0,R26)</f>
        <v>0</v>
      </c>
      <c r="T26" s="1">
        <f>IF(ISERROR(VLOOKUP(S26,$R$11:R25,1,FALSE)),1,VLOOKUP(S26,$R$11:R25,1,FALSE))</f>
        <v>1</v>
      </c>
      <c r="U26" s="1">
        <f>IF(S26=T26,1,"")</f>
      </c>
      <c r="V26" s="1">
        <f>IF(B28="","",IF(U26=1,B28,""))</f>
      </c>
      <c r="X26" s="40">
        <f>IF(X25="","","個人ﾅﾝﾊﾞｰｶｰﾄﾞ確認下さい")</f>
      </c>
      <c r="Y26" s="40">
        <f>IF(Y25="","","個人ﾅﾝﾊﾞｰｶｰﾄﾞ確認下さい")</f>
      </c>
      <c r="Z26" s="40">
        <f>IF(Z25="","","個人ﾅﾝﾊﾞｰｶｰﾄﾞ確認下さい")</f>
      </c>
      <c r="AB26" s="58"/>
      <c r="AC26" s="58"/>
      <c r="AD26" s="58"/>
      <c r="AE26" s="57">
        <f>F22&amp;G22</f>
      </c>
      <c r="AF26" s="26" t="e">
        <f>VLOOKUP(AE26,'個人種目申込一覧表'!AJ:AJ,1,FALSE)</f>
        <v>#N/A</v>
      </c>
      <c r="AG26" s="33">
        <f>IF(ISERROR(AE26=AF26),1,"")</f>
        <v>1</v>
      </c>
      <c r="AH26" s="26">
        <f>IF(AG26="","",G22)</f>
        <v>0</v>
      </c>
      <c r="AI26" s="26" t="s">
        <v>69</v>
      </c>
      <c r="AJ26" s="26">
        <f>IF(AI26="","",AH26)</f>
      </c>
      <c r="AK26" s="26">
        <f t="shared" si="3"/>
        <v>1</v>
      </c>
      <c r="AL26" s="58"/>
    </row>
    <row r="27" spans="2:38" s="56" customFormat="1" ht="27" customHeight="1">
      <c r="B27" s="41" t="s">
        <v>95</v>
      </c>
      <c r="C27" s="42" t="s">
        <v>20</v>
      </c>
      <c r="D27" s="43"/>
      <c r="E27" s="44"/>
      <c r="F27" s="45"/>
      <c r="G27" s="44"/>
      <c r="H27" s="45"/>
      <c r="I27" s="46"/>
      <c r="J27" s="1"/>
      <c r="K27" s="1"/>
      <c r="L27" s="151">
        <f>IF(F27="","",LEN(F27)-LEN(SUBSTITUTE(SUBSTITUTE(F27," ",),"　",)))</f>
      </c>
      <c r="M27" s="1"/>
      <c r="N27" s="151">
        <f>IF(H27="","",LEN(H27)-LEN(SUBSTITUTE(SUBSTITUTE(H27," ",),"　",)))</f>
      </c>
      <c r="O27" s="1"/>
      <c r="X27" s="56">
        <f>AJ31</f>
      </c>
      <c r="Y27" s="56">
        <f>AJ32</f>
      </c>
      <c r="Z27" s="56">
        <f>AJ33</f>
      </c>
      <c r="AB27" s="58"/>
      <c r="AC27" s="58"/>
      <c r="AD27" s="58"/>
      <c r="AE27" s="57">
        <f>H22&amp;I22</f>
      </c>
      <c r="AF27" s="26" t="e">
        <f>VLOOKUP(AE27,'個人種目申込一覧表'!AJ:AJ,1,FALSE)</f>
        <v>#N/A</v>
      </c>
      <c r="AG27" s="33">
        <f>IF(ISERROR(AE27=AF27),1,"")</f>
        <v>1</v>
      </c>
      <c r="AH27" s="26">
        <f>IF(AG27="","",I22)</f>
        <v>0</v>
      </c>
      <c r="AI27" s="26" t="s">
        <v>69</v>
      </c>
      <c r="AJ27" s="26">
        <f>IF(AI27="","",AH27)</f>
      </c>
      <c r="AK27" s="26">
        <f t="shared" si="3"/>
        <v>1</v>
      </c>
      <c r="AL27" s="58"/>
    </row>
    <row r="28" spans="2:38" s="56" customFormat="1" ht="27" customHeight="1" thickBot="1">
      <c r="B28" s="47"/>
      <c r="C28" s="47"/>
      <c r="D28" s="48"/>
      <c r="E28" s="49"/>
      <c r="F28" s="50"/>
      <c r="G28" s="49"/>
      <c r="H28" s="50"/>
      <c r="I28" s="51"/>
      <c r="J28" s="1"/>
      <c r="K28" s="1"/>
      <c r="L28" s="243">
        <f>IF(AND(U26=1,V26=""),"チーム枝記号がついていません",IF(U26=1,"チーム枝記号"&amp;V26&amp;"が重複しています",""))</f>
      </c>
      <c r="M28" s="243"/>
      <c r="N28" s="243"/>
      <c r="O28" s="1"/>
      <c r="X28" s="40">
        <f>IF(X27="","","個人ﾅﾝﾊﾞｰｶｰﾄﾞ確認下さい")</f>
      </c>
      <c r="Y28" s="40"/>
      <c r="Z28" s="40">
        <f>IF(Z27="","","個人ﾅﾝﾊﾞｰｶｰﾄﾞ確認下さい")</f>
      </c>
      <c r="AB28" s="58"/>
      <c r="AC28" s="58"/>
      <c r="AD28" s="58"/>
      <c r="AE28" s="57">
        <f>D25&amp;E25</f>
      </c>
      <c r="AF28" s="26" t="e">
        <f>VLOOKUP(AE28,'個人種目申込一覧表'!AJ:AJ,1,FALSE)</f>
        <v>#N/A</v>
      </c>
      <c r="AG28" s="33">
        <f aca="true" t="shared" si="4" ref="AG28:AG43">IF(ISERROR(AE28=AF28),1,"")</f>
        <v>1</v>
      </c>
      <c r="AH28" s="26">
        <f>IF(AG28="","",E25)</f>
        <v>0</v>
      </c>
      <c r="AI28" s="26" t="s">
        <v>69</v>
      </c>
      <c r="AJ28" s="26">
        <f aca="true" t="shared" si="5" ref="AJ28:AJ43">IF(AI28="","",AH28)</f>
      </c>
      <c r="AK28" s="26">
        <f t="shared" si="3"/>
        <v>1</v>
      </c>
      <c r="AL28" s="58"/>
    </row>
    <row r="29" spans="2:38" s="56" customFormat="1" ht="6" customHeight="1" thickBot="1">
      <c r="B29" s="53"/>
      <c r="C29" s="53"/>
      <c r="D29" s="54"/>
      <c r="E29" s="53"/>
      <c r="F29" s="55"/>
      <c r="G29" s="1"/>
      <c r="H29" s="55"/>
      <c r="I29" s="1"/>
      <c r="J29" s="1"/>
      <c r="K29" s="1"/>
      <c r="O29" s="1"/>
      <c r="AB29" s="58"/>
      <c r="AC29" s="58"/>
      <c r="AD29" s="58"/>
      <c r="AE29" s="57">
        <f>F25&amp;G25</f>
      </c>
      <c r="AF29" s="26" t="e">
        <f>VLOOKUP(AE29,'個人種目申込一覧表'!AJ:AJ,1,FALSE)</f>
        <v>#N/A</v>
      </c>
      <c r="AG29" s="33">
        <f t="shared" si="4"/>
        <v>1</v>
      </c>
      <c r="AH29" s="26">
        <f>IF(AG29="","",G25)</f>
        <v>0</v>
      </c>
      <c r="AI29" s="26" t="s">
        <v>69</v>
      </c>
      <c r="AJ29" s="26">
        <f t="shared" si="5"/>
      </c>
      <c r="AK29" s="26">
        <f t="shared" si="3"/>
        <v>1</v>
      </c>
      <c r="AL29" s="58"/>
    </row>
    <row r="30" spans="2:38" s="56" customFormat="1" ht="27" customHeight="1">
      <c r="B30" s="27" t="s">
        <v>21</v>
      </c>
      <c r="C30" s="28" t="s">
        <v>22</v>
      </c>
      <c r="D30" s="29"/>
      <c r="E30" s="30"/>
      <c r="F30" s="31"/>
      <c r="G30" s="30"/>
      <c r="H30" s="31"/>
      <c r="I30" s="32"/>
      <c r="J30" s="1"/>
      <c r="K30" s="1"/>
      <c r="L30" s="151">
        <f>IF(F30="","",LEN(F30)-LEN(SUBSTITUTE(SUBSTITUTE(F30," ",),"　",)))</f>
      </c>
      <c r="M30" s="1"/>
      <c r="N30" s="151">
        <f>IF(H30="","",LEN(H30)-LEN(SUBSTITUTE(SUBSTITUTE(H30," ",),"　",)))</f>
      </c>
      <c r="O30" s="1">
        <f>COUNTA(E30,G30,I30,E32,G32,I32)</f>
        <v>0</v>
      </c>
      <c r="R30" s="1"/>
      <c r="X30" s="56">
        <f>AJ34</f>
      </c>
      <c r="Y30" s="56">
        <f>AJ35</f>
      </c>
      <c r="Z30" s="56">
        <f>AJ36</f>
      </c>
      <c r="AB30" s="33">
        <f>IF(E30="","",B31&amp;C31&amp;B33)</f>
      </c>
      <c r="AC30" s="1">
        <f>IF(AB30="",1,AB30)</f>
        <v>1</v>
      </c>
      <c r="AD30" s="3">
        <f>IF(ISERROR(VLOOKUP(AC30,$AB$9:AB29,1,FALSE)),0,VLOOKUP(AC30,$AB$9:AB29,1,FALSE))</f>
        <v>0</v>
      </c>
      <c r="AE30" s="57">
        <f>H25&amp;I25</f>
      </c>
      <c r="AF30" s="26" t="e">
        <f>VLOOKUP(AE30,'個人種目申込一覧表'!AJ:AJ,1,FALSE)</f>
        <v>#N/A</v>
      </c>
      <c r="AG30" s="33">
        <f t="shared" si="4"/>
        <v>1</v>
      </c>
      <c r="AH30" s="26">
        <f>IF(AG30="","",I25)</f>
        <v>0</v>
      </c>
      <c r="AI30" s="26" t="s">
        <v>69</v>
      </c>
      <c r="AJ30" s="26">
        <f t="shared" si="5"/>
      </c>
      <c r="AK30" s="26">
        <f t="shared" si="3"/>
        <v>1</v>
      </c>
      <c r="AL30" s="58"/>
    </row>
    <row r="31" spans="2:38" s="56" customFormat="1" ht="27" customHeight="1" thickBot="1">
      <c r="B31" s="34"/>
      <c r="C31" s="35" t="s">
        <v>113</v>
      </c>
      <c r="D31" s="36"/>
      <c r="E31" s="37"/>
      <c r="F31" s="38"/>
      <c r="G31" s="37"/>
      <c r="H31" s="38"/>
      <c r="I31" s="39"/>
      <c r="J31" s="1"/>
      <c r="K31" s="1"/>
      <c r="L31" s="153"/>
      <c r="M31" s="153"/>
      <c r="N31" s="153"/>
      <c r="O31" s="1"/>
      <c r="R31" s="1">
        <f>IF(B31="","",B31&amp;C31&amp;B33)</f>
      </c>
      <c r="S31" s="1">
        <f>IF(R31="",0,R31)</f>
        <v>0</v>
      </c>
      <c r="T31" s="1">
        <f>IF(ISERROR(VLOOKUP(S31,$R$11:R30,1,FALSE)),1,VLOOKUP(S31,$R$11:R30,1,FALSE))</f>
        <v>1</v>
      </c>
      <c r="U31" s="1">
        <f>IF(S31=T31,1,"")</f>
      </c>
      <c r="V31" s="1">
        <f>IF(B33="","",IF(U31=1,B33,""))</f>
      </c>
      <c r="X31" s="40">
        <f>IF(X30="","","個人ﾅﾝﾊﾞｰｶｰﾄﾞ確認下さい")</f>
      </c>
      <c r="Y31" s="40">
        <f>IF(Y30="","","個人ﾅﾝﾊﾞｰｶｰﾄﾞ確認下さい")</f>
      </c>
      <c r="Z31" s="40">
        <f>IF(Z30="","","個人ﾅﾝﾊﾞｰｶｰﾄﾞ確認下さい")</f>
      </c>
      <c r="AB31" s="58"/>
      <c r="AC31" s="58"/>
      <c r="AD31" s="58"/>
      <c r="AE31" s="57">
        <f>D27&amp;E27</f>
      </c>
      <c r="AF31" s="26" t="e">
        <f>VLOOKUP(AE31,'個人種目申込一覧表'!AJ:AJ,1,FALSE)</f>
        <v>#N/A</v>
      </c>
      <c r="AG31" s="33">
        <f t="shared" si="4"/>
        <v>1</v>
      </c>
      <c r="AH31" s="26">
        <f>IF(AG31="","",E27)</f>
        <v>0</v>
      </c>
      <c r="AI31" s="26" t="s">
        <v>69</v>
      </c>
      <c r="AJ31" s="26">
        <f t="shared" si="5"/>
      </c>
      <c r="AK31" s="26">
        <f t="shared" si="3"/>
        <v>1</v>
      </c>
      <c r="AL31" s="58"/>
    </row>
    <row r="32" spans="2:38" s="56" customFormat="1" ht="27" customHeight="1">
      <c r="B32" s="41" t="s">
        <v>95</v>
      </c>
      <c r="C32" s="42" t="s">
        <v>20</v>
      </c>
      <c r="D32" s="43"/>
      <c r="E32" s="44"/>
      <c r="F32" s="45"/>
      <c r="G32" s="44"/>
      <c r="H32" s="45"/>
      <c r="I32" s="46"/>
      <c r="J32" s="1"/>
      <c r="K32" s="1"/>
      <c r="L32" s="151">
        <f>IF(F32="","",LEN(F32)-LEN(SUBSTITUTE(SUBSTITUTE(F32," ",),"　",)))</f>
      </c>
      <c r="M32" s="1"/>
      <c r="N32" s="151">
        <f>IF(H32="","",LEN(H32)-LEN(SUBSTITUTE(SUBSTITUTE(H32," ",),"　",)))</f>
      </c>
      <c r="O32" s="1"/>
      <c r="X32" s="56">
        <f>AJ37</f>
      </c>
      <c r="Y32" s="56">
        <f>AJ38</f>
      </c>
      <c r="Z32" s="56">
        <f>AJ39</f>
      </c>
      <c r="AB32" s="58"/>
      <c r="AC32" s="58"/>
      <c r="AD32" s="58"/>
      <c r="AE32" s="57">
        <f>F27&amp;G27</f>
      </c>
      <c r="AF32" s="26" t="e">
        <f>VLOOKUP(AE32,'個人種目申込一覧表'!AJ:AJ,1,FALSE)</f>
        <v>#N/A</v>
      </c>
      <c r="AG32" s="33">
        <f t="shared" si="4"/>
        <v>1</v>
      </c>
      <c r="AH32" s="26">
        <f>IF(AG32="","",G27)</f>
        <v>0</v>
      </c>
      <c r="AI32" s="26" t="s">
        <v>69</v>
      </c>
      <c r="AJ32" s="26">
        <f t="shared" si="5"/>
      </c>
      <c r="AK32" s="26">
        <f t="shared" si="3"/>
        <v>1</v>
      </c>
      <c r="AL32" s="58"/>
    </row>
    <row r="33" spans="2:38" s="56" customFormat="1" ht="27" customHeight="1" thickBot="1">
      <c r="B33" s="47"/>
      <c r="C33" s="47"/>
      <c r="D33" s="48"/>
      <c r="E33" s="49"/>
      <c r="F33" s="50"/>
      <c r="G33" s="49"/>
      <c r="H33" s="50"/>
      <c r="I33" s="51"/>
      <c r="J33" s="1"/>
      <c r="K33" s="1"/>
      <c r="L33" s="243">
        <f>IF(AND(U31=1,V31=""),"チーム枝記号がついていません",IF(U31=1,"チーム枝記号"&amp;V31&amp;"が重複しています",""))</f>
      </c>
      <c r="M33" s="243"/>
      <c r="N33" s="243"/>
      <c r="O33" s="1"/>
      <c r="X33" s="40">
        <f>IF(X32="","","個人ﾅﾝﾊﾞｰｶｰﾄﾞ確認下さい")</f>
      </c>
      <c r="Y33" s="40">
        <f>IF(Y32="","","個人ﾅﾝﾊﾞｰｶｰﾄﾞ確認下さい")</f>
      </c>
      <c r="Z33" s="40">
        <f>IF(Z32="","","個人ﾅﾝﾊﾞｰｶｰﾄﾞ確認下さい")</f>
      </c>
      <c r="AB33" s="58"/>
      <c r="AC33" s="58"/>
      <c r="AD33" s="58"/>
      <c r="AE33" s="57">
        <f>H27&amp;I27</f>
      </c>
      <c r="AF33" s="26" t="e">
        <f>VLOOKUP(AE33,'個人種目申込一覧表'!AJ:AJ,1,FALSE)</f>
        <v>#N/A</v>
      </c>
      <c r="AG33" s="33">
        <f t="shared" si="4"/>
        <v>1</v>
      </c>
      <c r="AH33" s="26">
        <f>IF(AG33="","",I27)</f>
        <v>0</v>
      </c>
      <c r="AI33" s="26" t="s">
        <v>69</v>
      </c>
      <c r="AJ33" s="26">
        <f t="shared" si="5"/>
      </c>
      <c r="AK33" s="26">
        <f t="shared" si="3"/>
        <v>1</v>
      </c>
      <c r="AL33" s="58"/>
    </row>
    <row r="34" spans="2:38" s="56" customFormat="1" ht="6" customHeight="1" thickBot="1">
      <c r="B34" s="53"/>
      <c r="C34" s="53"/>
      <c r="D34" s="54"/>
      <c r="E34" s="53"/>
      <c r="F34" s="55"/>
      <c r="G34" s="1"/>
      <c r="H34" s="55"/>
      <c r="I34" s="1"/>
      <c r="J34" s="1"/>
      <c r="K34" s="1"/>
      <c r="O34" s="1"/>
      <c r="AB34" s="58"/>
      <c r="AC34" s="58"/>
      <c r="AD34" s="58"/>
      <c r="AE34" s="57">
        <f>D30&amp;E30</f>
      </c>
      <c r="AF34" s="26" t="e">
        <f>VLOOKUP(AE34,'個人種目申込一覧表'!AJ:AJ,1,FALSE)</f>
        <v>#N/A</v>
      </c>
      <c r="AG34" s="33">
        <f t="shared" si="4"/>
        <v>1</v>
      </c>
      <c r="AH34" s="26">
        <f>IF(AG34="","",E30)</f>
        <v>0</v>
      </c>
      <c r="AI34" s="26" t="s">
        <v>69</v>
      </c>
      <c r="AJ34" s="26">
        <f t="shared" si="5"/>
      </c>
      <c r="AK34" s="26">
        <f t="shared" si="3"/>
        <v>1</v>
      </c>
      <c r="AL34" s="58"/>
    </row>
    <row r="35" spans="2:38" s="56" customFormat="1" ht="27" customHeight="1">
      <c r="B35" s="27" t="s">
        <v>21</v>
      </c>
      <c r="C35" s="28" t="s">
        <v>22</v>
      </c>
      <c r="D35" s="29"/>
      <c r="E35" s="30"/>
      <c r="F35" s="31"/>
      <c r="G35" s="30"/>
      <c r="H35" s="31"/>
      <c r="I35" s="32"/>
      <c r="J35" s="1"/>
      <c r="K35" s="1"/>
      <c r="L35" s="151">
        <f>IF(F35="","",LEN(F35)-LEN(SUBSTITUTE(SUBSTITUTE(F35," ",),"　",)))</f>
      </c>
      <c r="M35" s="1"/>
      <c r="N35" s="151">
        <f>IF(H35="","",LEN(H35)-LEN(SUBSTITUTE(SUBSTITUTE(H35," ",),"　",)))</f>
      </c>
      <c r="O35" s="1">
        <f>COUNTA(E35,G35,I35,E37,G37,I37)</f>
        <v>0</v>
      </c>
      <c r="X35" s="56">
        <f>AJ40</f>
      </c>
      <c r="Y35" s="56">
        <f>AJ41</f>
      </c>
      <c r="Z35" s="56">
        <f>AJ42</f>
      </c>
      <c r="AB35" s="33">
        <f>IF(E35="","",B36&amp;C36&amp;B38)</f>
      </c>
      <c r="AC35" s="1">
        <f>IF(AB35="",1,AB35)</f>
        <v>1</v>
      </c>
      <c r="AD35" s="3">
        <f>IF(ISERROR(VLOOKUP(AC35,$AB$9:AB34,1,FALSE)),0,VLOOKUP(AC35,$AB$9:AB34,1,FALSE))</f>
        <v>0</v>
      </c>
      <c r="AE35" s="57">
        <f>F30&amp;G30</f>
      </c>
      <c r="AF35" s="26" t="e">
        <f>VLOOKUP(AE35,'個人種目申込一覧表'!AJ:AJ,1,FALSE)</f>
        <v>#N/A</v>
      </c>
      <c r="AG35" s="33">
        <f t="shared" si="4"/>
        <v>1</v>
      </c>
      <c r="AH35" s="26">
        <f>IF(AG35="","",G30)</f>
        <v>0</v>
      </c>
      <c r="AI35" s="26" t="s">
        <v>69</v>
      </c>
      <c r="AJ35" s="26">
        <f t="shared" si="5"/>
      </c>
      <c r="AK35" s="26">
        <f t="shared" si="3"/>
        <v>1</v>
      </c>
      <c r="AL35" s="58"/>
    </row>
    <row r="36" spans="2:38" s="56" customFormat="1" ht="27" customHeight="1" thickBot="1">
      <c r="B36" s="34"/>
      <c r="C36" s="35" t="s">
        <v>113</v>
      </c>
      <c r="D36" s="36"/>
      <c r="E36" s="37"/>
      <c r="F36" s="38"/>
      <c r="G36" s="37"/>
      <c r="H36" s="38"/>
      <c r="I36" s="39"/>
      <c r="J36" s="1"/>
      <c r="K36" s="1"/>
      <c r="L36" s="153"/>
      <c r="M36" s="153"/>
      <c r="N36" s="153"/>
      <c r="O36" s="1"/>
      <c r="R36" s="1">
        <f>IF(B36="","",B36&amp;C36&amp;B38)</f>
      </c>
      <c r="S36" s="1">
        <f>IF(R36="",0,R36)</f>
        <v>0</v>
      </c>
      <c r="T36" s="1">
        <f>IF(ISERROR(VLOOKUP(S36,$R$11:R35,1,FALSE)),1,VLOOKUP(S36,$R$11:R35,1,FALSE))</f>
        <v>1</v>
      </c>
      <c r="U36" s="1">
        <f>IF(S36=T36,1,"")</f>
      </c>
      <c r="V36" s="1">
        <f>IF(B38="","",IF(U36=1,B38,""))</f>
      </c>
      <c r="X36" s="40">
        <f>IF(X35="","","個人ﾅﾝﾊﾞｰｶｰﾄﾞ確認下さい")</f>
      </c>
      <c r="Y36" s="40">
        <f>IF(Y35="","","個人ﾅﾝﾊﾞｰｶｰﾄﾞ確認下さい")</f>
      </c>
      <c r="Z36" s="40">
        <f>IF(Z35="","","個人ﾅﾝﾊﾞｰｶｰﾄﾞ確認下さい")</f>
      </c>
      <c r="AB36" s="58"/>
      <c r="AC36" s="58"/>
      <c r="AD36" s="58"/>
      <c r="AE36" s="57">
        <f>H30&amp;I30</f>
      </c>
      <c r="AF36" s="26" t="e">
        <f>VLOOKUP(AE36,'個人種目申込一覧表'!AJ:AJ,1,FALSE)</f>
        <v>#N/A</v>
      </c>
      <c r="AG36" s="33">
        <f t="shared" si="4"/>
        <v>1</v>
      </c>
      <c r="AH36" s="26">
        <f>IF(AG36="","",I30)</f>
        <v>0</v>
      </c>
      <c r="AI36" s="26" t="s">
        <v>69</v>
      </c>
      <c r="AJ36" s="26">
        <f t="shared" si="5"/>
      </c>
      <c r="AK36" s="26">
        <f t="shared" si="3"/>
        <v>1</v>
      </c>
      <c r="AL36" s="58"/>
    </row>
    <row r="37" spans="2:38" s="56" customFormat="1" ht="27" customHeight="1">
      <c r="B37" s="41" t="s">
        <v>95</v>
      </c>
      <c r="C37" s="42" t="s">
        <v>20</v>
      </c>
      <c r="D37" s="43"/>
      <c r="E37" s="44"/>
      <c r="F37" s="45"/>
      <c r="G37" s="44"/>
      <c r="H37" s="45"/>
      <c r="I37" s="46"/>
      <c r="J37" s="1"/>
      <c r="K37" s="1"/>
      <c r="L37" s="151">
        <f>IF(F37="","",LEN(F37)-LEN(SUBSTITUTE(SUBSTITUTE(F37," ",),"　",)))</f>
      </c>
      <c r="M37" s="1"/>
      <c r="N37" s="151">
        <f>IF(H37="","",LEN(H37)-LEN(SUBSTITUTE(SUBSTITUTE(H37," ",),"　",)))</f>
      </c>
      <c r="O37" s="1"/>
      <c r="X37" s="56">
        <f>AJ43</f>
      </c>
      <c r="Y37" s="56">
        <f>AJ44</f>
      </c>
      <c r="Z37" s="56">
        <f>AJ45</f>
      </c>
      <c r="AB37" s="58"/>
      <c r="AC37" s="58"/>
      <c r="AD37" s="58"/>
      <c r="AE37" s="57">
        <f>D32&amp;E32</f>
      </c>
      <c r="AF37" s="26" t="e">
        <f>VLOOKUP(AE37,'個人種目申込一覧表'!AJ:AJ,1,FALSE)</f>
        <v>#N/A</v>
      </c>
      <c r="AG37" s="33">
        <f t="shared" si="4"/>
        <v>1</v>
      </c>
      <c r="AH37" s="26">
        <f>IF(AG37="","",E32)</f>
        <v>0</v>
      </c>
      <c r="AI37" s="26" t="s">
        <v>69</v>
      </c>
      <c r="AJ37" s="26">
        <f t="shared" si="5"/>
      </c>
      <c r="AK37" s="26">
        <f t="shared" si="3"/>
        <v>1</v>
      </c>
      <c r="AL37" s="58"/>
    </row>
    <row r="38" spans="2:38" s="56" customFormat="1" ht="27" customHeight="1" thickBot="1">
      <c r="B38" s="47"/>
      <c r="C38" s="47"/>
      <c r="D38" s="48"/>
      <c r="E38" s="49"/>
      <c r="F38" s="50"/>
      <c r="G38" s="49"/>
      <c r="H38" s="50"/>
      <c r="I38" s="51"/>
      <c r="J38" s="1"/>
      <c r="K38" s="1"/>
      <c r="L38" s="243">
        <f>IF(AND(U36=1,V36=""),"チーム枝記号がついていません",IF(U36=1,"チーム枝記号"&amp;V36&amp;"が重複しています",""))</f>
      </c>
      <c r="M38" s="243"/>
      <c r="N38" s="243"/>
      <c r="O38" s="1"/>
      <c r="X38" s="40">
        <f>IF(X37="","","個人ﾅﾝﾊﾞｰｶｰﾄﾞ確認下さい")</f>
      </c>
      <c r="Y38" s="40">
        <f>IF(Y37="","","個人ﾅﾝﾊﾞｰｶｰﾄﾞ確認下さい")</f>
      </c>
      <c r="Z38" s="40">
        <f>IF(Z37="","","個人ﾅﾝﾊﾞｰｶｰﾄﾞ確認下さい")</f>
      </c>
      <c r="AB38" s="58"/>
      <c r="AC38" s="58"/>
      <c r="AD38" s="58"/>
      <c r="AE38" s="57">
        <f>F32&amp;G32</f>
      </c>
      <c r="AF38" s="26" t="e">
        <f>VLOOKUP(AE38,'個人種目申込一覧表'!AJ:AJ,1,FALSE)</f>
        <v>#N/A</v>
      </c>
      <c r="AG38" s="33">
        <f t="shared" si="4"/>
        <v>1</v>
      </c>
      <c r="AH38" s="26">
        <f>IF(AG38="","",G32)</f>
        <v>0</v>
      </c>
      <c r="AI38" s="26" t="s">
        <v>69</v>
      </c>
      <c r="AJ38" s="26">
        <f t="shared" si="5"/>
      </c>
      <c r="AK38" s="26">
        <f t="shared" si="3"/>
        <v>1</v>
      </c>
      <c r="AL38" s="58"/>
    </row>
    <row r="39" spans="2:38" s="56" customFormat="1" ht="14.25" customHeight="1">
      <c r="B39" s="1"/>
      <c r="C39" s="1"/>
      <c r="D39" s="152"/>
      <c r="E39" s="1"/>
      <c r="F39" s="152"/>
      <c r="G39" s="1"/>
      <c r="H39" s="152"/>
      <c r="I39" s="1"/>
      <c r="AB39" s="58"/>
      <c r="AC39" s="58"/>
      <c r="AD39" s="58"/>
      <c r="AE39" s="57">
        <f>H32&amp;I32</f>
      </c>
      <c r="AF39" s="26" t="e">
        <f>VLOOKUP(AE39,'個人種目申込一覧表'!AJ:AJ,1,FALSE)</f>
        <v>#N/A</v>
      </c>
      <c r="AG39" s="33">
        <f t="shared" si="4"/>
        <v>1</v>
      </c>
      <c r="AH39" s="26">
        <f>IF(AG39="","",I32)</f>
        <v>0</v>
      </c>
      <c r="AI39" s="26" t="s">
        <v>69</v>
      </c>
      <c r="AJ39" s="26">
        <f t="shared" si="5"/>
      </c>
      <c r="AK39" s="26">
        <f t="shared" si="3"/>
        <v>1</v>
      </c>
      <c r="AL39" s="58"/>
    </row>
    <row r="40" spans="2:38" s="56" customFormat="1" ht="14.25" customHeight="1">
      <c r="B40" s="1"/>
      <c r="C40" s="1"/>
      <c r="D40" s="152"/>
      <c r="E40" s="1"/>
      <c r="F40" s="152"/>
      <c r="G40" s="1"/>
      <c r="H40" s="152"/>
      <c r="I40" s="1"/>
      <c r="AB40" s="58"/>
      <c r="AC40" s="58"/>
      <c r="AD40" s="58"/>
      <c r="AE40" s="57">
        <f>D35&amp;E35</f>
      </c>
      <c r="AF40" s="26" t="e">
        <f>VLOOKUP(AE40,'個人種目申込一覧表'!AJ:AJ,1,FALSE)</f>
        <v>#N/A</v>
      </c>
      <c r="AG40" s="33">
        <f t="shared" si="4"/>
        <v>1</v>
      </c>
      <c r="AH40" s="26">
        <f>IF(AG40="","",E35)</f>
        <v>0</v>
      </c>
      <c r="AI40" s="26" t="s">
        <v>69</v>
      </c>
      <c r="AJ40" s="26">
        <f t="shared" si="5"/>
      </c>
      <c r="AK40" s="26">
        <f t="shared" si="3"/>
        <v>1</v>
      </c>
      <c r="AL40" s="58"/>
    </row>
    <row r="41" spans="2:38" s="56" customFormat="1" ht="14.25" customHeight="1">
      <c r="B41" s="1"/>
      <c r="C41" s="1"/>
      <c r="D41" s="152"/>
      <c r="E41" s="1"/>
      <c r="F41" s="152"/>
      <c r="G41" s="1"/>
      <c r="H41" s="152"/>
      <c r="I41" s="1"/>
      <c r="AB41" s="58"/>
      <c r="AC41" s="58"/>
      <c r="AD41" s="58"/>
      <c r="AE41" s="57">
        <f>F35&amp;G35</f>
      </c>
      <c r="AF41" s="26" t="e">
        <f>VLOOKUP(AE41,'個人種目申込一覧表'!AJ:AJ,1,FALSE)</f>
        <v>#N/A</v>
      </c>
      <c r="AG41" s="33">
        <f t="shared" si="4"/>
        <v>1</v>
      </c>
      <c r="AH41" s="26">
        <f>IF(AG41="","",G35)</f>
        <v>0</v>
      </c>
      <c r="AI41" s="26" t="s">
        <v>69</v>
      </c>
      <c r="AJ41" s="26">
        <f t="shared" si="5"/>
      </c>
      <c r="AK41" s="26">
        <f t="shared" si="3"/>
        <v>1</v>
      </c>
      <c r="AL41" s="58"/>
    </row>
    <row r="42" spans="2:38" s="56" customFormat="1" ht="14.25" customHeight="1">
      <c r="B42" s="1"/>
      <c r="C42" s="1"/>
      <c r="D42" s="152"/>
      <c r="E42" s="1"/>
      <c r="F42" s="152"/>
      <c r="G42" s="1"/>
      <c r="H42" s="152"/>
      <c r="I42" s="1"/>
      <c r="AB42" s="58"/>
      <c r="AC42" s="58"/>
      <c r="AD42" s="58"/>
      <c r="AE42" s="57">
        <f>H35&amp;I35</f>
      </c>
      <c r="AF42" s="26" t="e">
        <f>VLOOKUP(AE42,'個人種目申込一覧表'!AJ:AJ,1,FALSE)</f>
        <v>#N/A</v>
      </c>
      <c r="AG42" s="33">
        <f t="shared" si="4"/>
        <v>1</v>
      </c>
      <c r="AH42" s="26">
        <f>IF(AG42="","",I35)</f>
        <v>0</v>
      </c>
      <c r="AI42" s="26" t="s">
        <v>69</v>
      </c>
      <c r="AJ42" s="26">
        <f t="shared" si="5"/>
      </c>
      <c r="AK42" s="26">
        <f t="shared" si="3"/>
        <v>1</v>
      </c>
      <c r="AL42" s="58"/>
    </row>
    <row r="43" spans="2:38" s="56" customFormat="1" ht="14.25" customHeight="1">
      <c r="B43" s="1"/>
      <c r="C43" s="1"/>
      <c r="D43" s="152"/>
      <c r="E43" s="1"/>
      <c r="F43" s="152"/>
      <c r="G43" s="1"/>
      <c r="H43" s="152"/>
      <c r="I43" s="1"/>
      <c r="AB43" s="58"/>
      <c r="AC43" s="58"/>
      <c r="AD43" s="58"/>
      <c r="AE43" s="57">
        <f>D37&amp;E37</f>
      </c>
      <c r="AF43" s="26" t="e">
        <f>VLOOKUP(AE43,'個人種目申込一覧表'!AJ:AJ,1,FALSE)</f>
        <v>#N/A</v>
      </c>
      <c r="AG43" s="33">
        <f t="shared" si="4"/>
        <v>1</v>
      </c>
      <c r="AH43" s="26">
        <f>IF(AG43="","",E37)</f>
        <v>0</v>
      </c>
      <c r="AI43" s="26" t="s">
        <v>69</v>
      </c>
      <c r="AJ43" s="26">
        <f t="shared" si="5"/>
      </c>
      <c r="AK43" s="26">
        <f t="shared" si="3"/>
        <v>1</v>
      </c>
      <c r="AL43" s="58"/>
    </row>
    <row r="44" spans="2:38" s="56" customFormat="1" ht="14.25" customHeight="1">
      <c r="B44" s="1"/>
      <c r="C44" s="1"/>
      <c r="D44" s="152"/>
      <c r="E44" s="1"/>
      <c r="F44" s="152"/>
      <c r="G44" s="1"/>
      <c r="H44" s="152"/>
      <c r="I44" s="1"/>
      <c r="AB44" s="58"/>
      <c r="AC44" s="58"/>
      <c r="AD44" s="58"/>
      <c r="AE44" s="57">
        <f>F37&amp;G37</f>
      </c>
      <c r="AF44" s="26" t="e">
        <f>VLOOKUP(AE44,'個人種目申込一覧表'!AJ:AJ,1,FALSE)</f>
        <v>#N/A</v>
      </c>
      <c r="AG44" s="33">
        <f>IF(ISERROR(AE44=AF44),1,"")</f>
        <v>1</v>
      </c>
      <c r="AH44" s="26">
        <f>IF(AG44="","",G37)</f>
        <v>0</v>
      </c>
      <c r="AI44" s="26" t="s">
        <v>69</v>
      </c>
      <c r="AJ44" s="26">
        <f>IF(AI44="","",AH44)</f>
      </c>
      <c r="AK44" s="26">
        <f t="shared" si="3"/>
        <v>1</v>
      </c>
      <c r="AL44" s="58"/>
    </row>
    <row r="45" spans="2:38" s="56" customFormat="1" ht="14.25" customHeight="1">
      <c r="B45" s="1"/>
      <c r="C45" s="1"/>
      <c r="D45" s="152"/>
      <c r="E45" s="1"/>
      <c r="F45" s="152"/>
      <c r="G45" s="1"/>
      <c r="H45" s="152"/>
      <c r="I45" s="1"/>
      <c r="AB45" s="58"/>
      <c r="AC45" s="58"/>
      <c r="AD45" s="58"/>
      <c r="AE45" s="57">
        <f>H37&amp;I37</f>
      </c>
      <c r="AF45" s="26" t="e">
        <f>VLOOKUP(AE45,'個人種目申込一覧表'!AJ:AJ,1,FALSE)</f>
        <v>#N/A</v>
      </c>
      <c r="AG45" s="33">
        <f>IF(ISERROR(AE45=AF45),1,"")</f>
        <v>1</v>
      </c>
      <c r="AH45" s="26">
        <f>IF(AG45="","",I37)</f>
        <v>0</v>
      </c>
      <c r="AI45" s="26" t="s">
        <v>69</v>
      </c>
      <c r="AJ45" s="26">
        <f>IF(AI45="","",AH45)</f>
      </c>
      <c r="AK45" s="26">
        <f t="shared" si="3"/>
        <v>1</v>
      </c>
      <c r="AL45" s="58"/>
    </row>
    <row r="46" spans="2:38" s="56" customFormat="1" ht="14.25" customHeight="1">
      <c r="B46" s="1"/>
      <c r="C46" s="1"/>
      <c r="D46" s="152"/>
      <c r="E46" s="1"/>
      <c r="F46" s="152"/>
      <c r="G46" s="1"/>
      <c r="H46" s="152"/>
      <c r="I46" s="1"/>
      <c r="AB46" s="58"/>
      <c r="AC46" s="58"/>
      <c r="AD46" s="58"/>
      <c r="AE46" s="58"/>
      <c r="AF46" s="58"/>
      <c r="AG46" s="58"/>
      <c r="AH46" s="58"/>
      <c r="AI46" s="58"/>
      <c r="AJ46" s="58"/>
      <c r="AK46" s="58"/>
      <c r="AL46" s="58"/>
    </row>
    <row r="47" spans="2:38" s="56" customFormat="1" ht="14.25" customHeight="1">
      <c r="B47" s="1"/>
      <c r="C47" s="1"/>
      <c r="D47" s="152"/>
      <c r="E47" s="1"/>
      <c r="F47" s="152"/>
      <c r="G47" s="1"/>
      <c r="H47" s="152"/>
      <c r="I47" s="1"/>
      <c r="AB47" s="58"/>
      <c r="AC47" s="58"/>
      <c r="AD47" s="58"/>
      <c r="AE47" s="58"/>
      <c r="AF47" s="58"/>
      <c r="AG47" s="58"/>
      <c r="AH47" s="58"/>
      <c r="AI47" s="58"/>
      <c r="AJ47" s="58"/>
      <c r="AK47" s="58"/>
      <c r="AL47" s="58"/>
    </row>
    <row r="48" spans="2:38" s="56" customFormat="1" ht="14.25" customHeight="1">
      <c r="B48" s="1"/>
      <c r="C48" s="1"/>
      <c r="D48" s="152"/>
      <c r="E48" s="1"/>
      <c r="F48" s="152"/>
      <c r="G48" s="1"/>
      <c r="H48" s="152"/>
      <c r="I48" s="1"/>
      <c r="AB48" s="58"/>
      <c r="AC48" s="58"/>
      <c r="AD48" s="58"/>
      <c r="AE48" s="58"/>
      <c r="AF48" s="58"/>
      <c r="AG48" s="58"/>
      <c r="AH48" s="58"/>
      <c r="AI48" s="58"/>
      <c r="AJ48" s="58"/>
      <c r="AK48" s="58"/>
      <c r="AL48" s="58"/>
    </row>
    <row r="49" spans="2:38" s="56" customFormat="1" ht="14.25" customHeight="1">
      <c r="B49" s="1"/>
      <c r="C49" s="1"/>
      <c r="D49" s="152"/>
      <c r="E49" s="1"/>
      <c r="F49" s="152"/>
      <c r="G49" s="1"/>
      <c r="H49" s="152"/>
      <c r="I49" s="1"/>
      <c r="AB49" s="58"/>
      <c r="AC49" s="58"/>
      <c r="AD49" s="58"/>
      <c r="AE49" s="58"/>
      <c r="AF49" s="58"/>
      <c r="AG49" s="58"/>
      <c r="AH49" s="58"/>
      <c r="AI49" s="58"/>
      <c r="AJ49" s="58"/>
      <c r="AK49" s="58"/>
      <c r="AL49" s="58"/>
    </row>
    <row r="50" spans="2:38" s="56" customFormat="1" ht="14.25" customHeight="1">
      <c r="B50" s="1"/>
      <c r="C50" s="1"/>
      <c r="D50" s="152"/>
      <c r="E50" s="1"/>
      <c r="F50" s="152"/>
      <c r="G50" s="1"/>
      <c r="H50" s="152"/>
      <c r="I50" s="1"/>
      <c r="AB50" s="58"/>
      <c r="AC50" s="58"/>
      <c r="AD50" s="58"/>
      <c r="AE50" s="58"/>
      <c r="AF50" s="58"/>
      <c r="AG50" s="58"/>
      <c r="AH50" s="58"/>
      <c r="AI50" s="58"/>
      <c r="AJ50" s="58"/>
      <c r="AK50" s="58"/>
      <c r="AL50" s="58"/>
    </row>
    <row r="51" spans="2:38" s="56" customFormat="1" ht="14.25" customHeight="1">
      <c r="B51" s="1"/>
      <c r="C51" s="1"/>
      <c r="D51" s="152"/>
      <c r="E51" s="1"/>
      <c r="F51" s="152"/>
      <c r="G51" s="1"/>
      <c r="H51" s="152"/>
      <c r="I51" s="1"/>
      <c r="AB51" s="58"/>
      <c r="AC51" s="58"/>
      <c r="AD51" s="58"/>
      <c r="AE51" s="58"/>
      <c r="AF51" s="58"/>
      <c r="AG51" s="58"/>
      <c r="AH51" s="58"/>
      <c r="AI51" s="58"/>
      <c r="AJ51" s="58"/>
      <c r="AK51" s="58"/>
      <c r="AL51" s="58"/>
    </row>
    <row r="52" spans="2:38" s="56" customFormat="1" ht="14.25" customHeight="1">
      <c r="B52" s="1"/>
      <c r="C52" s="1"/>
      <c r="D52" s="152"/>
      <c r="E52" s="1"/>
      <c r="F52" s="152"/>
      <c r="G52" s="1"/>
      <c r="H52" s="152"/>
      <c r="I52" s="1"/>
      <c r="AB52" s="58"/>
      <c r="AC52" s="58"/>
      <c r="AD52" s="58"/>
      <c r="AE52" s="58"/>
      <c r="AF52" s="58"/>
      <c r="AG52" s="58"/>
      <c r="AH52" s="58"/>
      <c r="AI52" s="58"/>
      <c r="AJ52" s="58"/>
      <c r="AK52" s="58"/>
      <c r="AL52" s="58"/>
    </row>
    <row r="53" spans="2:38" s="56" customFormat="1" ht="14.25" customHeight="1">
      <c r="B53" s="1"/>
      <c r="C53" s="1"/>
      <c r="D53" s="152"/>
      <c r="E53" s="1"/>
      <c r="F53" s="152"/>
      <c r="G53" s="1"/>
      <c r="H53" s="152"/>
      <c r="I53" s="1"/>
      <c r="AB53" s="58"/>
      <c r="AC53" s="58"/>
      <c r="AD53" s="58"/>
      <c r="AE53" s="58"/>
      <c r="AF53" s="58"/>
      <c r="AG53" s="58"/>
      <c r="AH53" s="58"/>
      <c r="AI53" s="58"/>
      <c r="AJ53" s="58"/>
      <c r="AK53" s="58"/>
      <c r="AL53" s="58"/>
    </row>
    <row r="54" spans="2:38" s="56" customFormat="1" ht="14.25" customHeight="1">
      <c r="B54" s="1"/>
      <c r="C54" s="1"/>
      <c r="D54" s="152"/>
      <c r="E54" s="1"/>
      <c r="F54" s="152"/>
      <c r="G54" s="1"/>
      <c r="H54" s="152"/>
      <c r="I54" s="1"/>
      <c r="AB54" s="58"/>
      <c r="AC54" s="58"/>
      <c r="AD54" s="58"/>
      <c r="AE54" s="58"/>
      <c r="AF54" s="58"/>
      <c r="AG54" s="58"/>
      <c r="AH54" s="58"/>
      <c r="AI54" s="58"/>
      <c r="AJ54" s="58"/>
      <c r="AK54" s="58"/>
      <c r="AL54" s="58"/>
    </row>
    <row r="55" spans="2:38" s="56" customFormat="1" ht="14.25" customHeight="1">
      <c r="B55" s="1"/>
      <c r="C55" s="1"/>
      <c r="D55" s="152"/>
      <c r="E55" s="1"/>
      <c r="F55" s="152"/>
      <c r="G55" s="1"/>
      <c r="H55" s="152"/>
      <c r="I55" s="1"/>
      <c r="AB55" s="58"/>
      <c r="AC55" s="58"/>
      <c r="AD55" s="58"/>
      <c r="AE55" s="58"/>
      <c r="AF55" s="58"/>
      <c r="AG55" s="58"/>
      <c r="AH55" s="58"/>
      <c r="AI55" s="58"/>
      <c r="AJ55" s="58"/>
      <c r="AK55" s="58"/>
      <c r="AL55" s="58"/>
    </row>
    <row r="56" spans="2:38" s="56" customFormat="1" ht="14.25" customHeight="1">
      <c r="B56" s="1"/>
      <c r="C56" s="1"/>
      <c r="D56" s="152"/>
      <c r="E56" s="1"/>
      <c r="F56" s="152"/>
      <c r="G56" s="1"/>
      <c r="H56" s="152"/>
      <c r="I56" s="1"/>
      <c r="AB56" s="58"/>
      <c r="AC56" s="58"/>
      <c r="AD56" s="58"/>
      <c r="AE56" s="58"/>
      <c r="AF56" s="58"/>
      <c r="AG56" s="58"/>
      <c r="AH56" s="58"/>
      <c r="AI56" s="58"/>
      <c r="AJ56" s="58"/>
      <c r="AK56" s="58"/>
      <c r="AL56" s="58"/>
    </row>
    <row r="57" spans="2:38" s="56" customFormat="1" ht="14.25" customHeight="1">
      <c r="B57" s="1"/>
      <c r="C57" s="1"/>
      <c r="D57" s="152"/>
      <c r="E57" s="1"/>
      <c r="F57" s="152"/>
      <c r="G57" s="1"/>
      <c r="H57" s="152"/>
      <c r="I57" s="1"/>
      <c r="AB57" s="58"/>
      <c r="AC57" s="58"/>
      <c r="AD57" s="58"/>
      <c r="AE57" s="58"/>
      <c r="AF57" s="58"/>
      <c r="AG57" s="58"/>
      <c r="AH57" s="58"/>
      <c r="AI57" s="58"/>
      <c r="AJ57" s="58"/>
      <c r="AK57" s="58"/>
      <c r="AL57" s="58"/>
    </row>
    <row r="58" spans="2:38" s="56" customFormat="1" ht="14.25" customHeight="1">
      <c r="B58" s="1"/>
      <c r="C58" s="1"/>
      <c r="D58" s="152"/>
      <c r="E58" s="1"/>
      <c r="F58" s="152"/>
      <c r="G58" s="1"/>
      <c r="H58" s="152"/>
      <c r="I58" s="1"/>
      <c r="AB58" s="58"/>
      <c r="AC58" s="58"/>
      <c r="AD58" s="58"/>
      <c r="AE58" s="58"/>
      <c r="AF58" s="58"/>
      <c r="AG58" s="58"/>
      <c r="AH58" s="58"/>
      <c r="AI58" s="58"/>
      <c r="AJ58" s="58"/>
      <c r="AK58" s="58"/>
      <c r="AL58" s="58"/>
    </row>
    <row r="59" spans="2:38" s="56" customFormat="1" ht="14.25" customHeight="1">
      <c r="B59" s="1"/>
      <c r="C59" s="1"/>
      <c r="D59" s="152"/>
      <c r="E59" s="1"/>
      <c r="F59" s="152"/>
      <c r="G59" s="1"/>
      <c r="H59" s="152"/>
      <c r="I59" s="1"/>
      <c r="AB59" s="58"/>
      <c r="AC59" s="58"/>
      <c r="AD59" s="58"/>
      <c r="AE59" s="58"/>
      <c r="AF59" s="58"/>
      <c r="AG59" s="58"/>
      <c r="AH59" s="58"/>
      <c r="AI59" s="58"/>
      <c r="AJ59" s="58"/>
      <c r="AK59" s="58"/>
      <c r="AL59" s="58"/>
    </row>
    <row r="60" spans="2:38" s="56" customFormat="1" ht="14.25" customHeight="1">
      <c r="B60" s="1"/>
      <c r="C60" s="1"/>
      <c r="D60" s="152"/>
      <c r="E60" s="1"/>
      <c r="F60" s="152"/>
      <c r="G60" s="1"/>
      <c r="H60" s="152"/>
      <c r="I60" s="1"/>
      <c r="AB60" s="58"/>
      <c r="AC60" s="58"/>
      <c r="AD60" s="58"/>
      <c r="AE60" s="58"/>
      <c r="AF60" s="58"/>
      <c r="AG60" s="58"/>
      <c r="AH60" s="58"/>
      <c r="AI60" s="58"/>
      <c r="AJ60" s="58"/>
      <c r="AK60" s="58"/>
      <c r="AL60" s="58"/>
    </row>
    <row r="61" spans="2:38" s="56" customFormat="1" ht="14.25" customHeight="1">
      <c r="B61" s="1"/>
      <c r="C61" s="1"/>
      <c r="D61" s="152"/>
      <c r="E61" s="1"/>
      <c r="F61" s="152"/>
      <c r="G61" s="1"/>
      <c r="H61" s="152"/>
      <c r="I61" s="1"/>
      <c r="AB61" s="58"/>
      <c r="AC61" s="58"/>
      <c r="AD61" s="58"/>
      <c r="AE61" s="58"/>
      <c r="AF61" s="58"/>
      <c r="AG61" s="58"/>
      <c r="AH61" s="58"/>
      <c r="AI61" s="58"/>
      <c r="AJ61" s="58"/>
      <c r="AK61" s="58"/>
      <c r="AL61" s="58"/>
    </row>
    <row r="62" spans="2:38" s="56" customFormat="1" ht="14.25" customHeight="1">
      <c r="B62" s="1"/>
      <c r="C62" s="1"/>
      <c r="D62" s="152"/>
      <c r="E62" s="1"/>
      <c r="F62" s="152"/>
      <c r="G62" s="1"/>
      <c r="H62" s="152"/>
      <c r="I62" s="1"/>
      <c r="AB62" s="58"/>
      <c r="AC62" s="58"/>
      <c r="AD62" s="58"/>
      <c r="AE62" s="58"/>
      <c r="AF62" s="58"/>
      <c r="AG62" s="58"/>
      <c r="AH62" s="58"/>
      <c r="AI62" s="58"/>
      <c r="AJ62" s="58"/>
      <c r="AK62" s="58"/>
      <c r="AL62" s="58"/>
    </row>
    <row r="63" spans="2:38" s="56" customFormat="1" ht="14.25" customHeight="1">
      <c r="B63" s="1"/>
      <c r="C63" s="1"/>
      <c r="D63" s="152"/>
      <c r="E63" s="1"/>
      <c r="F63" s="152"/>
      <c r="G63" s="1"/>
      <c r="H63" s="152"/>
      <c r="I63" s="1"/>
      <c r="AB63" s="58"/>
      <c r="AC63" s="58"/>
      <c r="AD63" s="58"/>
      <c r="AE63" s="58"/>
      <c r="AF63" s="58"/>
      <c r="AG63" s="58"/>
      <c r="AH63" s="58"/>
      <c r="AI63" s="58"/>
      <c r="AJ63" s="58"/>
      <c r="AK63" s="58"/>
      <c r="AL63" s="58"/>
    </row>
    <row r="64" spans="2:38" s="56" customFormat="1" ht="14.25" customHeight="1">
      <c r="B64" s="1"/>
      <c r="C64" s="1"/>
      <c r="D64" s="152"/>
      <c r="E64" s="1"/>
      <c r="F64" s="152"/>
      <c r="G64" s="1"/>
      <c r="H64" s="152"/>
      <c r="I64" s="1"/>
      <c r="AB64" s="58"/>
      <c r="AC64" s="58"/>
      <c r="AD64" s="58"/>
      <c r="AE64" s="58"/>
      <c r="AF64" s="58"/>
      <c r="AG64" s="58"/>
      <c r="AH64" s="58"/>
      <c r="AI64" s="58"/>
      <c r="AJ64" s="58"/>
      <c r="AK64" s="58"/>
      <c r="AL64" s="58"/>
    </row>
    <row r="65" spans="2:38" s="56" customFormat="1" ht="14.25" customHeight="1">
      <c r="B65" s="1"/>
      <c r="C65" s="1"/>
      <c r="D65" s="152"/>
      <c r="E65" s="1"/>
      <c r="F65" s="152"/>
      <c r="G65" s="1"/>
      <c r="H65" s="152"/>
      <c r="I65" s="1"/>
      <c r="AB65" s="58"/>
      <c r="AC65" s="58"/>
      <c r="AD65" s="58"/>
      <c r="AE65" s="58"/>
      <c r="AF65" s="58"/>
      <c r="AG65" s="58"/>
      <c r="AH65" s="58"/>
      <c r="AI65" s="58"/>
      <c r="AJ65" s="58"/>
      <c r="AK65" s="58"/>
      <c r="AL65" s="58"/>
    </row>
    <row r="66" spans="2:38" s="56" customFormat="1" ht="14.25" customHeight="1">
      <c r="B66" s="1"/>
      <c r="C66" s="1"/>
      <c r="D66" s="152"/>
      <c r="E66" s="1"/>
      <c r="F66" s="152"/>
      <c r="G66" s="1"/>
      <c r="H66" s="152"/>
      <c r="I66" s="1"/>
      <c r="AB66" s="58"/>
      <c r="AC66" s="58"/>
      <c r="AD66" s="58"/>
      <c r="AE66" s="58"/>
      <c r="AF66" s="58"/>
      <c r="AG66" s="58"/>
      <c r="AH66" s="58"/>
      <c r="AI66" s="58"/>
      <c r="AJ66" s="58"/>
      <c r="AK66" s="58"/>
      <c r="AL66" s="58"/>
    </row>
    <row r="67" spans="2:38" s="56" customFormat="1" ht="14.25" customHeight="1">
      <c r="B67" s="1"/>
      <c r="C67" s="1"/>
      <c r="D67" s="152"/>
      <c r="E67" s="1"/>
      <c r="F67" s="152"/>
      <c r="G67" s="1"/>
      <c r="H67" s="152"/>
      <c r="I67" s="1"/>
      <c r="AB67" s="58"/>
      <c r="AC67" s="58"/>
      <c r="AD67" s="58"/>
      <c r="AE67" s="58"/>
      <c r="AF67" s="58"/>
      <c r="AG67" s="58"/>
      <c r="AH67" s="58"/>
      <c r="AI67" s="58"/>
      <c r="AJ67" s="58"/>
      <c r="AK67" s="58"/>
      <c r="AL67" s="58"/>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sheetData>
  <sheetProtection password="DC62" sheet="1" selectLockedCells="1"/>
  <mergeCells count="7">
    <mergeCell ref="L33:N33"/>
    <mergeCell ref="L38:N38"/>
    <mergeCell ref="B1:F1"/>
    <mergeCell ref="K3:N6"/>
    <mergeCell ref="L18:N18"/>
    <mergeCell ref="L23:N23"/>
    <mergeCell ref="L28:N28"/>
  </mergeCells>
  <conditionalFormatting sqref="B11:I11 B16:I16 B21:I21 B26:I26 B31:I31 B36:I36">
    <cfRule type="expression" priority="204" dxfId="103" stopIfTrue="1">
      <formula>NOT(ISERROR(SEARCH("女",$B11)))</formula>
    </cfRule>
    <cfRule type="expression" priority="205" dxfId="102" stopIfTrue="1">
      <formula>NOT(ISERROR(SEARCH("男",$B11)))</formula>
    </cfRule>
  </conditionalFormatting>
  <conditionalFormatting sqref="D15:I15 D10:I10 D20:I20 D25:I25 D30:I30 D35:I35">
    <cfRule type="expression" priority="206" dxfId="103" stopIfTrue="1">
      <formula>NOT(ISERROR(SEARCH("女",$B11)))</formula>
    </cfRule>
    <cfRule type="expression" priority="207" dxfId="102" stopIfTrue="1">
      <formula>NOT(ISERROR(SEARCH("男",$B11)))</formula>
    </cfRule>
  </conditionalFormatting>
  <conditionalFormatting sqref="D17:I17 D12:I12 D22:I22 D27:I27 D32:I32 D37:I37">
    <cfRule type="expression" priority="208" dxfId="103" stopIfTrue="1">
      <formula>NOT(ISERROR(SEARCH("女",$B11)))</formula>
    </cfRule>
    <cfRule type="expression" priority="209" dxfId="102" stopIfTrue="1">
      <formula>NOT(ISERROR(SEARCH("男",$B11)))</formula>
    </cfRule>
  </conditionalFormatting>
  <conditionalFormatting sqref="B13:I13 B18:I18 B23:I23 B28:I28 B33:I33 B38:I38">
    <cfRule type="expression" priority="210" dxfId="103" stopIfTrue="1">
      <formula>NOT(ISERROR(SEARCH("女",$B11)))</formula>
    </cfRule>
    <cfRule type="expression" priority="211" dxfId="102" stopIfTrue="1">
      <formula>NOT(ISERROR(SEARCH("男",$B11)))</formula>
    </cfRule>
  </conditionalFormatting>
  <conditionalFormatting sqref="X21:Z21 X23:Z23 X18:Z18 X16:Z16 X13:Z13 X11:Z11 X26:Z26 X28:Z28 X31:Z31 X33:Z33 X36:Z36 X38:Z38">
    <cfRule type="cellIs" priority="226" dxfId="169" operator="equal" stopIfTrue="1">
      <formula>"個人ﾅﾝﾊﾞｰｶｰﾄﾞ確認下さい"</formula>
    </cfRule>
  </conditionalFormatting>
  <conditionalFormatting sqref="B13">
    <cfRule type="expression" priority="119" dxfId="37" stopIfTrue="1">
      <formula>AD10&gt;0</formula>
    </cfRule>
  </conditionalFormatting>
  <conditionalFormatting sqref="B18">
    <cfRule type="expression" priority="118" dxfId="37" stopIfTrue="1">
      <formula>AD15&gt;0</formula>
    </cfRule>
  </conditionalFormatting>
  <conditionalFormatting sqref="B23">
    <cfRule type="expression" priority="117" dxfId="37" stopIfTrue="1">
      <formula>AD20&gt;0</formula>
    </cfRule>
  </conditionalFormatting>
  <conditionalFormatting sqref="B28">
    <cfRule type="expression" priority="116" dxfId="37" stopIfTrue="1">
      <formula>AD25&gt;0</formula>
    </cfRule>
  </conditionalFormatting>
  <conditionalFormatting sqref="B33">
    <cfRule type="expression" priority="115" dxfId="37" stopIfTrue="1">
      <formula>AD30&gt;0</formula>
    </cfRule>
  </conditionalFormatting>
  <conditionalFormatting sqref="B38">
    <cfRule type="expression" priority="114" dxfId="37" stopIfTrue="1">
      <formula>AD35&gt;0</formula>
    </cfRule>
  </conditionalFormatting>
  <conditionalFormatting sqref="E11">
    <cfRule type="expression" priority="113" dxfId="37" stopIfTrue="1">
      <formula>AND(E11="",E10&gt;0)</formula>
    </cfRule>
  </conditionalFormatting>
  <conditionalFormatting sqref="G11">
    <cfRule type="expression" priority="112" dxfId="37" stopIfTrue="1">
      <formula>AND(G11="",G10&gt;0)</formula>
    </cfRule>
  </conditionalFormatting>
  <conditionalFormatting sqref="I11">
    <cfRule type="expression" priority="111" dxfId="37" stopIfTrue="1">
      <formula>AND(I11="",I10&gt;0)</formula>
    </cfRule>
  </conditionalFormatting>
  <conditionalFormatting sqref="E13">
    <cfRule type="expression" priority="110" dxfId="37" stopIfTrue="1">
      <formula>AND(E13="",E12&gt;0)</formula>
    </cfRule>
  </conditionalFormatting>
  <conditionalFormatting sqref="G13">
    <cfRule type="expression" priority="109" dxfId="37" stopIfTrue="1">
      <formula>AND(G13="",G12&gt;0)</formula>
    </cfRule>
  </conditionalFormatting>
  <conditionalFormatting sqref="I13">
    <cfRule type="expression" priority="108" dxfId="37" stopIfTrue="1">
      <formula>AND(I13="",I12&gt;0)</formula>
    </cfRule>
  </conditionalFormatting>
  <conditionalFormatting sqref="E16">
    <cfRule type="expression" priority="107" dxfId="37" stopIfTrue="1">
      <formula>AND(E16="",E15&gt;0)</formula>
    </cfRule>
  </conditionalFormatting>
  <conditionalFormatting sqref="G16">
    <cfRule type="expression" priority="106" dxfId="37" stopIfTrue="1">
      <formula>AND(G16="",G15&gt;0)</formula>
    </cfRule>
  </conditionalFormatting>
  <conditionalFormatting sqref="I16">
    <cfRule type="expression" priority="105" dxfId="37" stopIfTrue="1">
      <formula>AND(I16="",I15&gt;0)</formula>
    </cfRule>
  </conditionalFormatting>
  <conditionalFormatting sqref="E18">
    <cfRule type="expression" priority="104" dxfId="37" stopIfTrue="1">
      <formula>AND(E18="",E17&gt;0)</formula>
    </cfRule>
  </conditionalFormatting>
  <conditionalFormatting sqref="G18">
    <cfRule type="expression" priority="103" dxfId="37" stopIfTrue="1">
      <formula>AND(G18="",G17&gt;0)</formula>
    </cfRule>
  </conditionalFormatting>
  <conditionalFormatting sqref="I18">
    <cfRule type="expression" priority="102" dxfId="37" stopIfTrue="1">
      <formula>AND(I18="",I17&gt;0)</formula>
    </cfRule>
  </conditionalFormatting>
  <conditionalFormatting sqref="E23">
    <cfRule type="expression" priority="101" dxfId="37" stopIfTrue="1">
      <formula>AND(E23="",E22&gt;0)</formula>
    </cfRule>
  </conditionalFormatting>
  <conditionalFormatting sqref="G23">
    <cfRule type="expression" priority="100" dxfId="37" stopIfTrue="1">
      <formula>AND(G23="",G22&gt;0)</formula>
    </cfRule>
  </conditionalFormatting>
  <conditionalFormatting sqref="I23">
    <cfRule type="expression" priority="99" dxfId="37" stopIfTrue="1">
      <formula>AND(I23="",I22&gt;0)</formula>
    </cfRule>
  </conditionalFormatting>
  <conditionalFormatting sqref="E28">
    <cfRule type="expression" priority="98" dxfId="37" stopIfTrue="1">
      <formula>AND(E28="",E27&gt;0)</formula>
    </cfRule>
  </conditionalFormatting>
  <conditionalFormatting sqref="G28">
    <cfRule type="expression" priority="97" dxfId="37" stopIfTrue="1">
      <formula>AND(G28="",G27&gt;0)</formula>
    </cfRule>
  </conditionalFormatting>
  <conditionalFormatting sqref="I28">
    <cfRule type="expression" priority="96" dxfId="37" stopIfTrue="1">
      <formula>AND(I28="",I27&gt;0)</formula>
    </cfRule>
  </conditionalFormatting>
  <conditionalFormatting sqref="E33">
    <cfRule type="expression" priority="95" dxfId="37" stopIfTrue="1">
      <formula>AND(E33="",E32&gt;0)</formula>
    </cfRule>
  </conditionalFormatting>
  <conditionalFormatting sqref="G33">
    <cfRule type="expression" priority="94" dxfId="37" stopIfTrue="1">
      <formula>AND(G33="",G32&gt;0)</formula>
    </cfRule>
  </conditionalFormatting>
  <conditionalFormatting sqref="I33">
    <cfRule type="expression" priority="93" dxfId="37" stopIfTrue="1">
      <formula>AND(I33="",I32&gt;0)</formula>
    </cfRule>
  </conditionalFormatting>
  <conditionalFormatting sqref="E38">
    <cfRule type="expression" priority="92" dxfId="37" stopIfTrue="1">
      <formula>AND(E38="",E37&gt;0)</formula>
    </cfRule>
  </conditionalFormatting>
  <conditionalFormatting sqref="G38">
    <cfRule type="expression" priority="91" dxfId="37" stopIfTrue="1">
      <formula>AND(G38="",G37&gt;0)</formula>
    </cfRule>
  </conditionalFormatting>
  <conditionalFormatting sqref="I38">
    <cfRule type="expression" priority="90" dxfId="37" stopIfTrue="1">
      <formula>AND(I38="",I37&gt;0)</formula>
    </cfRule>
  </conditionalFormatting>
  <conditionalFormatting sqref="E21">
    <cfRule type="expression" priority="89" dxfId="37" stopIfTrue="1">
      <formula>AND(E21="",E20&gt;0)</formula>
    </cfRule>
  </conditionalFormatting>
  <conditionalFormatting sqref="G21">
    <cfRule type="expression" priority="88" dxfId="37" stopIfTrue="1">
      <formula>AND(G21="",G20&gt;0)</formula>
    </cfRule>
  </conditionalFormatting>
  <conditionalFormatting sqref="I21">
    <cfRule type="expression" priority="87" dxfId="37" stopIfTrue="1">
      <formula>AND(I21="",I20&gt;0)</formula>
    </cfRule>
  </conditionalFormatting>
  <conditionalFormatting sqref="E26">
    <cfRule type="expression" priority="86" dxfId="37" stopIfTrue="1">
      <formula>AND(E26="",E25&gt;0)</formula>
    </cfRule>
  </conditionalFormatting>
  <conditionalFormatting sqref="G26">
    <cfRule type="expression" priority="85" dxfId="37" stopIfTrue="1">
      <formula>AND(G26="",G25&gt;0)</formula>
    </cfRule>
  </conditionalFormatting>
  <conditionalFormatting sqref="I26">
    <cfRule type="expression" priority="84" dxfId="37" stopIfTrue="1">
      <formula>AND(I26="",I25&gt;0)</formula>
    </cfRule>
  </conditionalFormatting>
  <conditionalFormatting sqref="E31">
    <cfRule type="expression" priority="83" dxfId="37" stopIfTrue="1">
      <formula>AND(E31="",E30&gt;0)</formula>
    </cfRule>
  </conditionalFormatting>
  <conditionalFormatting sqref="G31">
    <cfRule type="expression" priority="82" dxfId="37" stopIfTrue="1">
      <formula>AND(G31="",G30&gt;0)</formula>
    </cfRule>
  </conditionalFormatting>
  <conditionalFormatting sqref="I31">
    <cfRule type="expression" priority="81" dxfId="37" stopIfTrue="1">
      <formula>AND(I31="",I30&gt;0)</formula>
    </cfRule>
  </conditionalFormatting>
  <conditionalFormatting sqref="E36">
    <cfRule type="expression" priority="80" dxfId="37" stopIfTrue="1">
      <formula>AND(E36="",E35&gt;0)</formula>
    </cfRule>
  </conditionalFormatting>
  <conditionalFormatting sqref="G36">
    <cfRule type="expression" priority="79" dxfId="37" stopIfTrue="1">
      <formula>AND(G36="",G35&gt;0)</formula>
    </cfRule>
  </conditionalFormatting>
  <conditionalFormatting sqref="I36">
    <cfRule type="expression" priority="78" dxfId="37" stopIfTrue="1">
      <formula>AND(I36="",I35&gt;0)</formula>
    </cfRule>
  </conditionalFormatting>
  <conditionalFormatting sqref="B11">
    <cfRule type="expression" priority="77" dxfId="37" stopIfTrue="1">
      <formula>AND(B11="",E10&gt;0)</formula>
    </cfRule>
  </conditionalFormatting>
  <conditionalFormatting sqref="C11">
    <cfRule type="expression" priority="76" dxfId="37" stopIfTrue="1">
      <formula>AND(C11="",E10&gt;0)</formula>
    </cfRule>
  </conditionalFormatting>
  <conditionalFormatting sqref="B16">
    <cfRule type="expression" priority="75" dxfId="37" stopIfTrue="1">
      <formula>AND(B16="",E15&gt;0)</formula>
    </cfRule>
  </conditionalFormatting>
  <conditionalFormatting sqref="C16">
    <cfRule type="expression" priority="74" dxfId="37" stopIfTrue="1">
      <formula>AND(C16="",E15&gt;0)</formula>
    </cfRule>
  </conditionalFormatting>
  <conditionalFormatting sqref="B21">
    <cfRule type="expression" priority="73" dxfId="37" stopIfTrue="1">
      <formula>AND(B21="",E20&gt;0)</formula>
    </cfRule>
  </conditionalFormatting>
  <conditionalFormatting sqref="C21">
    <cfRule type="expression" priority="72" dxfId="37" stopIfTrue="1">
      <formula>AND(C21="",E20&gt;0)</formula>
    </cfRule>
  </conditionalFormatting>
  <conditionalFormatting sqref="B26">
    <cfRule type="expression" priority="71" dxfId="37" stopIfTrue="1">
      <formula>AND(B26="",E25&gt;0)</formula>
    </cfRule>
  </conditionalFormatting>
  <conditionalFormatting sqref="C26">
    <cfRule type="expression" priority="70" dxfId="37" stopIfTrue="1">
      <formula>AND(C26="",E25&gt;0)</formula>
    </cfRule>
  </conditionalFormatting>
  <conditionalFormatting sqref="B31">
    <cfRule type="expression" priority="69" dxfId="37" stopIfTrue="1">
      <formula>AND(B31="",E30&gt;0)</formula>
    </cfRule>
  </conditionalFormatting>
  <conditionalFormatting sqref="C31">
    <cfRule type="expression" priority="68" dxfId="37" stopIfTrue="1">
      <formula>AND(C31="",E30&gt;0)</formula>
    </cfRule>
  </conditionalFormatting>
  <conditionalFormatting sqref="B36">
    <cfRule type="expression" priority="67" dxfId="37" stopIfTrue="1">
      <formula>AND(B36="",E35&gt;0)</formula>
    </cfRule>
  </conditionalFormatting>
  <conditionalFormatting sqref="C36">
    <cfRule type="expression" priority="66" dxfId="37" stopIfTrue="1">
      <formula>AND(C36="",E35&gt;0)</formula>
    </cfRule>
  </conditionalFormatting>
  <conditionalFormatting sqref="C16">
    <cfRule type="expression" priority="65" dxfId="37" stopIfTrue="1">
      <formula>AND(C16="",E15&gt;0)</formula>
    </cfRule>
  </conditionalFormatting>
  <conditionalFormatting sqref="C21">
    <cfRule type="expression" priority="64" dxfId="37" stopIfTrue="1">
      <formula>AND(C21="",E20&gt;0)</formula>
    </cfRule>
  </conditionalFormatting>
  <conditionalFormatting sqref="C26">
    <cfRule type="expression" priority="63" dxfId="37" stopIfTrue="1">
      <formula>AND(C26="",E25&gt;0)</formula>
    </cfRule>
  </conditionalFormatting>
  <conditionalFormatting sqref="C31">
    <cfRule type="expression" priority="62" dxfId="37" stopIfTrue="1">
      <formula>AND(C31="",E30&gt;0)</formula>
    </cfRule>
  </conditionalFormatting>
  <conditionalFormatting sqref="C36">
    <cfRule type="expression" priority="61" dxfId="37" stopIfTrue="1">
      <formula>AND(C36="",E35&gt;0)</formula>
    </cfRule>
  </conditionalFormatting>
  <conditionalFormatting sqref="C16">
    <cfRule type="expression" priority="45" dxfId="37" stopIfTrue="1">
      <formula>AND(C16="",E15&gt;0)</formula>
    </cfRule>
  </conditionalFormatting>
  <conditionalFormatting sqref="C21">
    <cfRule type="expression" priority="44" dxfId="37" stopIfTrue="1">
      <formula>AND(C21="",E20&gt;0)</formula>
    </cfRule>
  </conditionalFormatting>
  <conditionalFormatting sqref="C26">
    <cfRule type="expression" priority="43" dxfId="37" stopIfTrue="1">
      <formula>AND(C26="",E25&gt;0)</formula>
    </cfRule>
  </conditionalFormatting>
  <conditionalFormatting sqref="C31">
    <cfRule type="expression" priority="42" dxfId="37" stopIfTrue="1">
      <formula>AND(C31="",E30&gt;0)</formula>
    </cfRule>
  </conditionalFormatting>
  <conditionalFormatting sqref="C36">
    <cfRule type="expression" priority="41" dxfId="37" stopIfTrue="1">
      <formula>AND(C36="",E35&gt;0)</formula>
    </cfRule>
  </conditionalFormatting>
  <conditionalFormatting sqref="L13:N13">
    <cfRule type="cellIs" priority="38" dxfId="169" operator="equal" stopIfTrue="1">
      <formula>"ﾅﾝﾊﾞｰｶｰﾄﾞ確認下さい"</formula>
    </cfRule>
  </conditionalFormatting>
  <conditionalFormatting sqref="L11:N11">
    <cfRule type="cellIs" priority="40" dxfId="169" operator="equal" stopIfTrue="1">
      <formula>"ﾅﾝﾊﾞｰｶｰﾄﾞ確認下さい"</formula>
    </cfRule>
  </conditionalFormatting>
  <conditionalFormatting sqref="L10">
    <cfRule type="cellIs" priority="39" dxfId="168" operator="notEqual" stopIfTrue="1">
      <formula>1</formula>
    </cfRule>
  </conditionalFormatting>
  <conditionalFormatting sqref="N10">
    <cfRule type="cellIs" priority="37" dxfId="168" operator="notEqual" stopIfTrue="1">
      <formula>1</formula>
    </cfRule>
  </conditionalFormatting>
  <conditionalFormatting sqref="L12">
    <cfRule type="cellIs" priority="36" dxfId="168" operator="notEqual" stopIfTrue="1">
      <formula>1</formula>
    </cfRule>
  </conditionalFormatting>
  <conditionalFormatting sqref="N12">
    <cfRule type="cellIs" priority="35" dxfId="168" operator="notEqual" stopIfTrue="1">
      <formula>1</formula>
    </cfRule>
  </conditionalFormatting>
  <conditionalFormatting sqref="L18">
    <cfRule type="cellIs" priority="32" dxfId="169" operator="equal" stopIfTrue="1">
      <formula>"ﾅﾝﾊﾞｰｶｰﾄﾞ確認下さい"</formula>
    </cfRule>
  </conditionalFormatting>
  <conditionalFormatting sqref="L16:N16">
    <cfRule type="cellIs" priority="34" dxfId="169" operator="equal" stopIfTrue="1">
      <formula>"ﾅﾝﾊﾞｰｶｰﾄﾞ確認下さい"</formula>
    </cfRule>
  </conditionalFormatting>
  <conditionalFormatting sqref="L15">
    <cfRule type="cellIs" priority="33" dxfId="168" operator="notEqual" stopIfTrue="1">
      <formula>1</formula>
    </cfRule>
  </conditionalFormatting>
  <conditionalFormatting sqref="N15">
    <cfRule type="cellIs" priority="31" dxfId="168" operator="notEqual" stopIfTrue="1">
      <formula>1</formula>
    </cfRule>
  </conditionalFormatting>
  <conditionalFormatting sqref="L17">
    <cfRule type="cellIs" priority="30" dxfId="168" operator="notEqual" stopIfTrue="1">
      <formula>1</formula>
    </cfRule>
  </conditionalFormatting>
  <conditionalFormatting sqref="N17">
    <cfRule type="cellIs" priority="29" dxfId="168" operator="notEqual" stopIfTrue="1">
      <formula>1</formula>
    </cfRule>
  </conditionalFormatting>
  <conditionalFormatting sqref="L21:N21">
    <cfRule type="cellIs" priority="28" dxfId="169" operator="equal" stopIfTrue="1">
      <formula>"ﾅﾝﾊﾞｰｶｰﾄﾞ確認下さい"</formula>
    </cfRule>
  </conditionalFormatting>
  <conditionalFormatting sqref="L20">
    <cfRule type="cellIs" priority="27" dxfId="168" operator="notEqual" stopIfTrue="1">
      <formula>1</formula>
    </cfRule>
  </conditionalFormatting>
  <conditionalFormatting sqref="N20">
    <cfRule type="cellIs" priority="25" dxfId="168" operator="notEqual" stopIfTrue="1">
      <formula>1</formula>
    </cfRule>
  </conditionalFormatting>
  <conditionalFormatting sqref="L22">
    <cfRule type="cellIs" priority="24" dxfId="168" operator="notEqual" stopIfTrue="1">
      <formula>1</formula>
    </cfRule>
  </conditionalFormatting>
  <conditionalFormatting sqref="N22">
    <cfRule type="cellIs" priority="23" dxfId="168" operator="notEqual" stopIfTrue="1">
      <formula>1</formula>
    </cfRule>
  </conditionalFormatting>
  <conditionalFormatting sqref="L26:N26">
    <cfRule type="cellIs" priority="22" dxfId="169" operator="equal" stopIfTrue="1">
      <formula>"ﾅﾝﾊﾞｰｶｰﾄﾞ確認下さい"</formula>
    </cfRule>
  </conditionalFormatting>
  <conditionalFormatting sqref="L25">
    <cfRule type="cellIs" priority="21" dxfId="168" operator="notEqual" stopIfTrue="1">
      <formula>1</formula>
    </cfRule>
  </conditionalFormatting>
  <conditionalFormatting sqref="N25">
    <cfRule type="cellIs" priority="19" dxfId="168" operator="notEqual" stopIfTrue="1">
      <formula>1</formula>
    </cfRule>
  </conditionalFormatting>
  <conditionalFormatting sqref="L27">
    <cfRule type="cellIs" priority="18" dxfId="168" operator="notEqual" stopIfTrue="1">
      <formula>1</formula>
    </cfRule>
  </conditionalFormatting>
  <conditionalFormatting sqref="N27">
    <cfRule type="cellIs" priority="17" dxfId="168" operator="notEqual" stopIfTrue="1">
      <formula>1</formula>
    </cfRule>
  </conditionalFormatting>
  <conditionalFormatting sqref="L31:N31">
    <cfRule type="cellIs" priority="16" dxfId="169" operator="equal" stopIfTrue="1">
      <formula>"ﾅﾝﾊﾞｰｶｰﾄﾞ確認下さい"</formula>
    </cfRule>
  </conditionalFormatting>
  <conditionalFormatting sqref="L30">
    <cfRule type="cellIs" priority="15" dxfId="168" operator="notEqual" stopIfTrue="1">
      <formula>1</formula>
    </cfRule>
  </conditionalFormatting>
  <conditionalFormatting sqref="N30">
    <cfRule type="cellIs" priority="13" dxfId="168" operator="notEqual" stopIfTrue="1">
      <formula>1</formula>
    </cfRule>
  </conditionalFormatting>
  <conditionalFormatting sqref="L32">
    <cfRule type="cellIs" priority="12" dxfId="168" operator="notEqual" stopIfTrue="1">
      <formula>1</formula>
    </cfRule>
  </conditionalFormatting>
  <conditionalFormatting sqref="N32">
    <cfRule type="cellIs" priority="11" dxfId="168" operator="notEqual" stopIfTrue="1">
      <formula>1</formula>
    </cfRule>
  </conditionalFormatting>
  <conditionalFormatting sqref="L36:N36">
    <cfRule type="cellIs" priority="10" dxfId="169" operator="equal" stopIfTrue="1">
      <formula>"ﾅﾝﾊﾞｰｶｰﾄﾞ確認下さい"</formula>
    </cfRule>
  </conditionalFormatting>
  <conditionalFormatting sqref="L35">
    <cfRule type="cellIs" priority="9" dxfId="168" operator="notEqual" stopIfTrue="1">
      <formula>1</formula>
    </cfRule>
  </conditionalFormatting>
  <conditionalFormatting sqref="N35">
    <cfRule type="cellIs" priority="7" dxfId="168" operator="notEqual" stopIfTrue="1">
      <formula>1</formula>
    </cfRule>
  </conditionalFormatting>
  <conditionalFormatting sqref="L37">
    <cfRule type="cellIs" priority="6" dxfId="168" operator="notEqual" stopIfTrue="1">
      <formula>1</formula>
    </cfRule>
  </conditionalFormatting>
  <conditionalFormatting sqref="N37">
    <cfRule type="cellIs" priority="5" dxfId="168" operator="notEqual" stopIfTrue="1">
      <formula>1</formula>
    </cfRule>
  </conditionalFormatting>
  <conditionalFormatting sqref="L23">
    <cfRule type="cellIs" priority="4" dxfId="169" operator="equal" stopIfTrue="1">
      <formula>"ﾅﾝﾊﾞｰｶｰﾄﾞ確認下さい"</formula>
    </cfRule>
  </conditionalFormatting>
  <conditionalFormatting sqref="L28">
    <cfRule type="cellIs" priority="3" dxfId="169" operator="equal" stopIfTrue="1">
      <formula>"ﾅﾝﾊﾞｰｶｰﾄﾞ確認下さい"</formula>
    </cfRule>
  </conditionalFormatting>
  <conditionalFormatting sqref="L33">
    <cfRule type="cellIs" priority="2" dxfId="169" operator="equal" stopIfTrue="1">
      <formula>"ﾅﾝﾊﾞｰｶｰﾄﾞ確認下さい"</formula>
    </cfRule>
  </conditionalFormatting>
  <conditionalFormatting sqref="L38">
    <cfRule type="cellIs" priority="1" dxfId="169" operator="equal" stopIfTrue="1">
      <formula>"ﾅﾝﾊﾞｰｶｰﾄﾞ確認下さい"</formula>
    </cfRule>
  </conditionalFormatting>
  <dataValidations count="8">
    <dataValidation showInputMessage="1" showErrorMessage="1" imeMode="halfKatakana" sqref="E33 G33 I11 E13 G31 G11 E11 G16 E16 G13 I16 E38 E18 G18 G38 G21 E21 E23 G23 I21 G26 E26 E28 G28 I26 E31 I31 G36 E36 I36"/>
    <dataValidation type="whole" allowBlank="1" showInputMessage="1" showErrorMessage="1" sqref="C13 C18 C23 C28 C33 C38">
      <formula1>1111</formula1>
      <formula2>999999</formula2>
    </dataValidation>
    <dataValidation allowBlank="1" showInputMessage="1" showErrorMessage="1" imeMode="disabled" sqref="H15 F15 D15 H12 F12 D12 H10 F10 D10 H17 F17 D17 H20 F20 D20 H22 F22 D22 H25 F25 D25 H27 F27 D27 H30 F30 D30 H32 F32 D32 H35 F35 D35 H37 F37 D37"/>
    <dataValidation allowBlank="1" showInputMessage="1" showErrorMessage="1" imeMode="hiragana" sqref="I15 G15 E15 I12 G12 E12 I10 G10 E10 I17 G17 E17 I20 G20 E20 I22 G22 E22 I25 G25 E25 I27 G27 E27 I30 G30 E30 I32 G32 E32 I35 G35 E35 I37 G37 E37"/>
    <dataValidation type="list" allowBlank="1" showInputMessage="1" showErrorMessage="1" sqref="B11 B36 B21 B16 B26 B31">
      <formula1>$P$5:$Q$5</formula1>
    </dataValidation>
    <dataValidation type="list" allowBlank="1" showInputMessage="1" showErrorMessage="1" sqref="B13 B38 B28 B23 B18 B33">
      <formula1>$P$8:$U$8</formula1>
    </dataValidation>
    <dataValidation type="list" allowBlank="1" showInputMessage="1" showErrorMessage="1" sqref="C11 C36 C26 C21 C16 C31">
      <formula1>$P$6:$Q$6</formula1>
    </dataValidation>
    <dataValidation type="list" allowBlank="1" showInputMessage="1" showErrorMessage="1" sqref="D33 F33 H33 D13 F13 H13 H11 F11 D11 H16 F16 D16 D38 F38 H38 D18 F18 H18 H21 F21 D21 D23 F23 H23 H26 F26 D26 D28 F28 H28 H31 F31 D31 H36 F36 D36">
      <formula1>$P$7:$W$7</formula1>
    </dataValidation>
  </dataValidations>
  <printOptions horizontalCentered="1"/>
  <pageMargins left="0" right="0" top="0" bottom="0" header="0.11811023622047245" footer="0.196850393700787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Koichi Aoyama</cp:lastModifiedBy>
  <cp:lastPrinted>2015-12-05T07:03:03Z</cp:lastPrinted>
  <dcterms:created xsi:type="dcterms:W3CDTF">2009-03-04T01:02:54Z</dcterms:created>
  <dcterms:modified xsi:type="dcterms:W3CDTF">2018-03-19T11:47:09Z</dcterms:modified>
  <cp:category/>
  <cp:version/>
  <cp:contentType/>
  <cp:contentStatus/>
</cp:coreProperties>
</file>