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エントリーについての注意と手順" sheetId="1" r:id="rId1"/>
    <sheet name="選手データ" sheetId="2" r:id="rId2"/>
    <sheet name="個人種目申込一覧表" sheetId="3" r:id="rId3"/>
    <sheet name="リレー申込票" sheetId="4" r:id="rId4"/>
    <sheet name="学校コード一覧" sheetId="5" r:id="rId5"/>
  </sheets>
  <externalReferences>
    <externalReference r:id="rId8"/>
  </externalReferences>
  <definedNames>
    <definedName name="_xlnm._FilterDatabase" localSheetId="1" hidden="1">'選手データ'!$A$1:$J$1</definedName>
    <definedName name="_xlnm.Print_Area" localSheetId="3">'リレー申込票'!$A$1:$I$34</definedName>
    <definedName name="_xlnm.Print_Area" localSheetId="2">'個人種目申込一覧表'!$A$1:$I$101</definedName>
    <definedName name="_xlnm.Print_Titles" localSheetId="2">'個人種目申込一覧表'!$1:$4</definedName>
    <definedName name="女子1年">'個人種目申込一覧表'!$S$16:$S$17</definedName>
    <definedName name="女子2・3年">'個人種目申込一覧表'!$V$16</definedName>
    <definedName name="女子2年">'個人種目申込一覧表'!$T$16</definedName>
    <definedName name="女子3年">'個人種目申込一覧表'!$U$16</definedName>
    <definedName name="女子ﾘﾚｰのみ">'個人種目申込一覧表'!$W$16:$W$17</definedName>
    <definedName name="女子共通" localSheetId="2">'個人種目申込一覧表'!$R$16:$R$23</definedName>
    <definedName name="性">'[1]個人種目申込一覧表'!$R$12:$U$12</definedName>
    <definedName name="男子1年">'個人種目申込一覧表'!$M$16:$M$18</definedName>
    <definedName name="男子2・3年">'個人種目申込一覧表'!$P$16:$P$17</definedName>
    <definedName name="男子2年">'個人種目申込一覧表'!$N$16</definedName>
    <definedName name="男子3年">'個人種目申込一覧表'!$O$16</definedName>
    <definedName name="男子リレーのみ">'個人種目申込一覧表'!$Q$16:$Q$17</definedName>
    <definedName name="男子共通" localSheetId="2">'個人種目申込一覧表'!$L$16:$L$24</definedName>
  </definedNames>
  <calcPr fullCalcOnLoad="1"/>
</workbook>
</file>

<file path=xl/comments3.xml><?xml version="1.0" encoding="utf-8"?>
<comments xmlns="http://schemas.openxmlformats.org/spreadsheetml/2006/main">
  <authors>
    <author>pica</author>
  </authors>
  <commentList>
    <comment ref="B12" authorId="0">
      <text>
        <r>
          <rPr>
            <b/>
            <sz val="9"/>
            <rFont val="ＭＳ Ｐゴシック"/>
            <family val="3"/>
          </rPr>
          <t>※下の人数～参加料の欄は、データ入力の場合自動的に計算されます。</t>
        </r>
      </text>
    </comment>
    <comment ref="G12" authorId="0">
      <text>
        <r>
          <rPr>
            <b/>
            <sz val="9"/>
            <rFont val="ＭＳ Ｐゴシック"/>
            <family val="3"/>
          </rPr>
          <t>自動計算されます。</t>
        </r>
      </text>
    </comment>
  </commentList>
</comments>
</file>

<file path=xl/sharedStrings.xml><?xml version="1.0" encoding="utf-8"?>
<sst xmlns="http://schemas.openxmlformats.org/spreadsheetml/2006/main" count="2515" uniqueCount="1510">
  <si>
    <t>上田市下武石111</t>
  </si>
  <si>
    <t>青木村立青木中学校</t>
  </si>
  <si>
    <t>青木</t>
  </si>
  <si>
    <t>上田市立塩田中学校</t>
  </si>
  <si>
    <t>塩田</t>
  </si>
  <si>
    <t>上田市立上田第一中学校</t>
  </si>
  <si>
    <t>上田第一</t>
  </si>
  <si>
    <t>上田市国分200</t>
  </si>
  <si>
    <t>上田市立上田第二中学校</t>
  </si>
  <si>
    <t>上田第二</t>
  </si>
  <si>
    <t>上田市立上田第三中学校</t>
  </si>
  <si>
    <t>上田第三</t>
  </si>
  <si>
    <t>上田市立上田第四中学校</t>
  </si>
  <si>
    <t>上田第四</t>
  </si>
  <si>
    <t>上田市立上田第五中学校</t>
  </si>
  <si>
    <t>上田第五</t>
  </si>
  <si>
    <t>上田市立上田第六中学校</t>
  </si>
  <si>
    <t>上田第六</t>
  </si>
  <si>
    <t>岡谷市立岡谷西部中学校</t>
  </si>
  <si>
    <t>岡谷西部</t>
  </si>
  <si>
    <t>南信</t>
  </si>
  <si>
    <t>諏訪</t>
  </si>
  <si>
    <t>岡谷市川岸中1-1-1</t>
  </si>
  <si>
    <t>岡谷市立岡谷北部中学校</t>
  </si>
  <si>
    <t>岡谷北部</t>
  </si>
  <si>
    <t>岡谷市赤羽2-1-24</t>
  </si>
  <si>
    <t>岡谷市立岡谷南部中学校</t>
  </si>
  <si>
    <t>岡谷南部</t>
  </si>
  <si>
    <t>岡谷市湊2-1-8</t>
  </si>
  <si>
    <t>岡谷市立岡谷東部中学校</t>
  </si>
  <si>
    <t>岡谷東部</t>
  </si>
  <si>
    <t>岡谷市長地柴宮1-9-13</t>
  </si>
  <si>
    <t>下諏訪町立下諏訪中学校</t>
  </si>
  <si>
    <t>下諏訪</t>
  </si>
  <si>
    <t>諏訪郡下諏訪町5480</t>
  </si>
  <si>
    <t>下諏訪町立下諏訪社中学校</t>
  </si>
  <si>
    <t>下諏訪社</t>
  </si>
  <si>
    <t>諏訪郡下諏訪町社7173</t>
  </si>
  <si>
    <t>諏訪市立上諏訪中学校</t>
  </si>
  <si>
    <t>上諏訪</t>
  </si>
  <si>
    <t>諏訪市諏訪2-12-1</t>
  </si>
  <si>
    <t>諏訪市立諏訪中学校</t>
  </si>
  <si>
    <t>諏訪市清水3-3619-3</t>
  </si>
  <si>
    <t>諏訪市立諏訪西中学校</t>
  </si>
  <si>
    <t>諏訪西</t>
  </si>
  <si>
    <t>諏訪市湖南4982-3</t>
  </si>
  <si>
    <t>諏訪市立諏訪南中学校</t>
  </si>
  <si>
    <t>諏訪南</t>
  </si>
  <si>
    <t>諏訪市中洲3005</t>
  </si>
  <si>
    <t>茅野市立永明中学校</t>
  </si>
  <si>
    <t>永明</t>
  </si>
  <si>
    <t>茅野市塚原1-10-6</t>
  </si>
  <si>
    <t>茅野市立北部中学校</t>
  </si>
  <si>
    <t>茅野北部</t>
  </si>
  <si>
    <t>茅野市湖東5643</t>
  </si>
  <si>
    <t>茅野市立長峰中学校</t>
  </si>
  <si>
    <t>長峰</t>
  </si>
  <si>
    <t>茅野市宮川11288</t>
  </si>
  <si>
    <t>茅野市立東部中学校</t>
  </si>
  <si>
    <t>茅野東部</t>
  </si>
  <si>
    <t>茅野市玉川10030</t>
  </si>
  <si>
    <t>原村立原中学校</t>
  </si>
  <si>
    <t>原</t>
  </si>
  <si>
    <t>諏訪郡原村6656</t>
  </si>
  <si>
    <t>富士見町立富士見中学校</t>
  </si>
  <si>
    <t>富士見</t>
  </si>
  <si>
    <t>諏訪郡富士見町富士見4654</t>
  </si>
  <si>
    <t>辰野町立辰野中学校</t>
  </si>
  <si>
    <t>辰野</t>
  </si>
  <si>
    <t>上伊那</t>
  </si>
  <si>
    <t>上伊那郡辰野町平出1888</t>
  </si>
  <si>
    <t>箕輪町立箕輪中学校</t>
  </si>
  <si>
    <t>箕輪</t>
  </si>
  <si>
    <t>上伊那郡箕輪町中箕輪10251</t>
  </si>
  <si>
    <t>南箕輪村立南箕輪中学校</t>
  </si>
  <si>
    <t>南箕輪</t>
  </si>
  <si>
    <t>上伊那郡南箕輪村3125-1</t>
  </si>
  <si>
    <t>伊那市立伊那中学校</t>
  </si>
  <si>
    <t>伊那</t>
  </si>
  <si>
    <t>伊那市伊那4460</t>
  </si>
  <si>
    <t>伊那市立東部中学校</t>
  </si>
  <si>
    <t>伊那東部</t>
  </si>
  <si>
    <t>伊那市日影5749</t>
  </si>
  <si>
    <t>伊那市立西箕輪中学校</t>
  </si>
  <si>
    <t>西箕輪</t>
  </si>
  <si>
    <t>伊那市西箕輪6569-1</t>
  </si>
  <si>
    <t>伊那市立春富中学校</t>
  </si>
  <si>
    <t>春富</t>
  </si>
  <si>
    <t>伊那市東春近2408</t>
  </si>
  <si>
    <t>宮田村立宮田中学校</t>
  </si>
  <si>
    <t>宮田</t>
  </si>
  <si>
    <t>上伊那郡宮田村3474</t>
  </si>
  <si>
    <t>駒ヶ根市立赤穂中学校</t>
  </si>
  <si>
    <t>赤穂</t>
  </si>
  <si>
    <t>駒ヶ根市赤穂4704</t>
  </si>
  <si>
    <t>駒ヶ根市立東中学校</t>
  </si>
  <si>
    <t>駒ヶ根東</t>
  </si>
  <si>
    <t>駒ヶ根市東伊那966-1</t>
  </si>
  <si>
    <t>飯島町立飯島中学校</t>
  </si>
  <si>
    <t>飯島</t>
  </si>
  <si>
    <t>上伊那郡飯島町飯島2532-2</t>
  </si>
  <si>
    <t>中川村立中川中学校</t>
  </si>
  <si>
    <t>中川</t>
  </si>
  <si>
    <t>上伊那郡中川村片桐4580</t>
  </si>
  <si>
    <t>伊那市立長谷中学校</t>
  </si>
  <si>
    <t>長谷</t>
  </si>
  <si>
    <t>伊那市長谷溝口1080</t>
  </si>
  <si>
    <t>伊那市立高遠中学校</t>
  </si>
  <si>
    <t>高遠</t>
  </si>
  <si>
    <t>伊那市高遠町東高遠232</t>
  </si>
  <si>
    <t>松川町立松川中学校</t>
  </si>
  <si>
    <t>下伊那</t>
  </si>
  <si>
    <t>下伊那郡松川町元大島3293</t>
  </si>
  <si>
    <t>高森町立高森中学校</t>
  </si>
  <si>
    <t>高森</t>
  </si>
  <si>
    <t>下伊那郡高森町下市田2200-1</t>
  </si>
  <si>
    <t>飯田市立高陵中学校</t>
  </si>
  <si>
    <t>飯田高陵</t>
  </si>
  <si>
    <t>飯田市上郷黒田5485</t>
  </si>
  <si>
    <t>阿智村立阿智中学校</t>
  </si>
  <si>
    <t>阿智</t>
  </si>
  <si>
    <t>下伊那郡阿智村伍和173</t>
  </si>
  <si>
    <t>根羽村立根羽中学校</t>
  </si>
  <si>
    <t>根羽</t>
  </si>
  <si>
    <t>下伊那郡根羽村86</t>
  </si>
  <si>
    <t>下伊那郡下條村睦沢8690-1</t>
  </si>
  <si>
    <t>阿南町立阿南第一中学校</t>
  </si>
  <si>
    <t>阿南第一</t>
  </si>
  <si>
    <t>下伊那郡阿南町東條435</t>
  </si>
  <si>
    <t>阿南町立阿南第二中学校</t>
  </si>
  <si>
    <t>阿南第二</t>
  </si>
  <si>
    <t>下伊那郡阿南町新野1294</t>
  </si>
  <si>
    <t>天龍村立天龍中学校</t>
  </si>
  <si>
    <t>天龍</t>
  </si>
  <si>
    <t>下伊那郡天龍村平岡1174</t>
  </si>
  <si>
    <t>泰阜村立泰阜中学校</t>
  </si>
  <si>
    <t>泰阜</t>
  </si>
  <si>
    <t>下伊那郡泰阜村6221-5</t>
  </si>
  <si>
    <t>喬木村立喬木中学校</t>
  </si>
  <si>
    <t>喬木</t>
  </si>
  <si>
    <t>下伊那郡喬木村1562</t>
  </si>
  <si>
    <t>豊丘村立豊丘中学校</t>
  </si>
  <si>
    <t>豊丘</t>
  </si>
  <si>
    <t>下伊那郡豊丘村神稲4020</t>
  </si>
  <si>
    <t>大鹿村立大鹿中学校</t>
  </si>
  <si>
    <t>大鹿</t>
  </si>
  <si>
    <t>下伊那郡大鹿村鹿塩2952</t>
  </si>
  <si>
    <t>飯田市立遠山中学校</t>
  </si>
  <si>
    <t>遠山</t>
  </si>
  <si>
    <t>飯田市南信濃和田950</t>
  </si>
  <si>
    <t>飯田市立飯田東中学校</t>
  </si>
  <si>
    <t>飯田東</t>
  </si>
  <si>
    <t>飯田市高羽町3-16</t>
  </si>
  <si>
    <t>飯田市立飯田西中学校</t>
  </si>
  <si>
    <t>飯田西</t>
  </si>
  <si>
    <t>下條村立下條中学校</t>
  </si>
  <si>
    <t>下條</t>
  </si>
  <si>
    <t>飯田市正永町1-1215</t>
  </si>
  <si>
    <t>飯田市立緑ヶ丘中学校</t>
  </si>
  <si>
    <t>緑ヶ丘</t>
  </si>
  <si>
    <t>飯田市毛賀426</t>
  </si>
  <si>
    <t>飯田市立旭ヶ丘中学校</t>
  </si>
  <si>
    <t>旭ヶ丘</t>
  </si>
  <si>
    <t>飯田市大瀬木3530</t>
  </si>
  <si>
    <t>飯田市立竜峡中学校</t>
  </si>
  <si>
    <t>竜峡</t>
  </si>
  <si>
    <t>飯田市川路4370</t>
  </si>
  <si>
    <t>飯田市立竜東中学校</t>
  </si>
  <si>
    <t>竜東</t>
  </si>
  <si>
    <t>飯田市龍江9205</t>
  </si>
  <si>
    <t>飯田市立鼎中学校</t>
  </si>
  <si>
    <t>鼎</t>
  </si>
  <si>
    <t>飯田市鼎上山2582</t>
  </si>
  <si>
    <t>平谷村立平谷中学校</t>
  </si>
  <si>
    <t>平谷</t>
  </si>
  <si>
    <t>下伊那郡平谷村1077</t>
  </si>
  <si>
    <t>売木村立売木中学校</t>
  </si>
  <si>
    <t>売木</t>
  </si>
  <si>
    <t>下伊那郡売木村2656</t>
  </si>
  <si>
    <t>塩尻市立楢川中学校</t>
  </si>
  <si>
    <t>楢川</t>
  </si>
  <si>
    <t>中信</t>
  </si>
  <si>
    <t>塩筑</t>
  </si>
  <si>
    <t>塩尻市奈良井1037-3</t>
  </si>
  <si>
    <t>木祖村立木祖中学校</t>
  </si>
  <si>
    <t>木祖</t>
  </si>
  <si>
    <t>日義町立日義中学校</t>
  </si>
  <si>
    <t>日義</t>
  </si>
  <si>
    <t>木曽郡木曽町日義1795</t>
  </si>
  <si>
    <t>木曽町立開田中学校</t>
  </si>
  <si>
    <t>開田</t>
  </si>
  <si>
    <t>木曽郡木曽町開田高原西野841</t>
  </si>
  <si>
    <t>王滝村立王滝中学校</t>
  </si>
  <si>
    <t>王滝</t>
  </si>
  <si>
    <t>上松町立上松中学校</t>
  </si>
  <si>
    <t>上松</t>
  </si>
  <si>
    <t>木曽郡上松町上松1757-1</t>
  </si>
  <si>
    <t>大桑村立大桑中学校</t>
  </si>
  <si>
    <t>大桑</t>
  </si>
  <si>
    <t>木曽郡大桑村長野891-1</t>
  </si>
  <si>
    <t>南木曽町立南木曽中学校</t>
  </si>
  <si>
    <t>南木曽</t>
  </si>
  <si>
    <t>組合立両小野中学校</t>
  </si>
  <si>
    <t>両小野</t>
  </si>
  <si>
    <t>塩尻市立塩尻中学校</t>
  </si>
  <si>
    <t>塩尻</t>
  </si>
  <si>
    <t>塩尻市立塩尻西部中学校</t>
  </si>
  <si>
    <t>塩尻西部</t>
  </si>
  <si>
    <t>塩尻市立丘中学校</t>
  </si>
  <si>
    <t>丘</t>
  </si>
  <si>
    <t>塩尻市立塩尻広陵中学校</t>
  </si>
  <si>
    <t>塩尻広陵</t>
  </si>
  <si>
    <t>松本市立波田中学校</t>
  </si>
  <si>
    <t>波田</t>
  </si>
  <si>
    <t>安曇野市立明科中学校</t>
  </si>
  <si>
    <t>明科</t>
  </si>
  <si>
    <t>安曇野</t>
  </si>
  <si>
    <t>安曇野市明科中川手2666</t>
  </si>
  <si>
    <t>生坂村立生坂中学校</t>
  </si>
  <si>
    <t>生坂</t>
  </si>
  <si>
    <t>松本市立会田中学校</t>
  </si>
  <si>
    <t>会田</t>
  </si>
  <si>
    <t>松本市会田8923</t>
  </si>
  <si>
    <t>筑北村立聖南中学校</t>
  </si>
  <si>
    <t>聖南</t>
  </si>
  <si>
    <t>組合立筑北中学校</t>
  </si>
  <si>
    <t>筑北</t>
  </si>
  <si>
    <t>安曇野市立穂高東中学校</t>
  </si>
  <si>
    <t>穂高東</t>
  </si>
  <si>
    <t>安曇野市穂高5119-2</t>
  </si>
  <si>
    <t>安曇野市立穂高西中学校</t>
  </si>
  <si>
    <t>穂高西</t>
  </si>
  <si>
    <t>安曇野市穂高有明9525</t>
  </si>
  <si>
    <t>安曇野市立豊科北中学校</t>
  </si>
  <si>
    <t>豊科北</t>
  </si>
  <si>
    <t>安曇野市豊科5558</t>
  </si>
  <si>
    <t>安曇野市立豊科南中学校</t>
  </si>
  <si>
    <t>豊科南</t>
  </si>
  <si>
    <t>安曇野市豊科1487</t>
  </si>
  <si>
    <t>安曇野市立堀金中学校</t>
  </si>
  <si>
    <t>堀金</t>
  </si>
  <si>
    <t>安曇野市堀金烏川2126-1</t>
  </si>
  <si>
    <t>安曇野市立三郷中学校</t>
  </si>
  <si>
    <t>三郷</t>
  </si>
  <si>
    <t>安曇野市三郷明盛1885-1</t>
  </si>
  <si>
    <t>松本市立梓川中学校</t>
  </si>
  <si>
    <t>梓川</t>
  </si>
  <si>
    <t>松本市梓川梓800-2</t>
  </si>
  <si>
    <t>松本市立安曇中学校</t>
  </si>
  <si>
    <t>安曇</t>
  </si>
  <si>
    <t>松本市安曇964</t>
  </si>
  <si>
    <t>松本市立大野川中学校</t>
  </si>
  <si>
    <t>大野川</t>
  </si>
  <si>
    <t>松本市安曇3886-1</t>
  </si>
  <si>
    <t>松本市立奈川中学校</t>
  </si>
  <si>
    <t>奈川</t>
  </si>
  <si>
    <t>松本市奈川2281</t>
  </si>
  <si>
    <t>池田町立高瀬中学校</t>
  </si>
  <si>
    <t>高瀬</t>
  </si>
  <si>
    <t>松川村立北安松川中学校</t>
  </si>
  <si>
    <t>北安松川</t>
  </si>
  <si>
    <t>大町市立八坂中学校</t>
  </si>
  <si>
    <t>八坂</t>
  </si>
  <si>
    <t>大町市八坂11648</t>
  </si>
  <si>
    <t>美麻</t>
  </si>
  <si>
    <t>大町市美麻27503</t>
  </si>
  <si>
    <t>白馬村立白馬中学校</t>
  </si>
  <si>
    <t>白馬</t>
  </si>
  <si>
    <t>小谷村立小谷中学校</t>
  </si>
  <si>
    <t>小谷</t>
  </si>
  <si>
    <t>大町市立大町第一中学校</t>
  </si>
  <si>
    <t>大町第一</t>
  </si>
  <si>
    <t>大町市立仁科台中学校</t>
  </si>
  <si>
    <t>仁科台</t>
  </si>
  <si>
    <t>長野市立大岡中学校</t>
  </si>
  <si>
    <t>大岡</t>
  </si>
  <si>
    <t>北信</t>
  </si>
  <si>
    <t>長野市大岡村乙304-1</t>
  </si>
  <si>
    <t>坂城町立坂城中学校</t>
  </si>
  <si>
    <t>坂城</t>
  </si>
  <si>
    <t>千曲市立戸倉上山田中学校</t>
  </si>
  <si>
    <t>戸倉上山田</t>
  </si>
  <si>
    <t>千曲市戸倉2500</t>
  </si>
  <si>
    <t>千曲市立埴生中学校</t>
  </si>
  <si>
    <t>埴生</t>
  </si>
  <si>
    <t>千曲市桜堂100</t>
  </si>
  <si>
    <t>千曲市立更埴西中学校</t>
  </si>
  <si>
    <t>更埴西</t>
  </si>
  <si>
    <t>千曲市稲荷山134</t>
  </si>
  <si>
    <t>千曲市立屋代中学校</t>
  </si>
  <si>
    <t>屋代</t>
  </si>
  <si>
    <t>千曲市屋代810</t>
  </si>
  <si>
    <t>小布施町立小布施中学校</t>
  </si>
  <si>
    <t>小布施</t>
  </si>
  <si>
    <t>高山村立高山中学校</t>
  </si>
  <si>
    <t>高山</t>
  </si>
  <si>
    <t>須坂市立常盤中学校</t>
  </si>
  <si>
    <t>常盤</t>
  </si>
  <si>
    <t>須坂市立相森中学校</t>
  </si>
  <si>
    <t>相森</t>
  </si>
  <si>
    <t>須坂市立墨坂中学校</t>
  </si>
  <si>
    <t>墨坂</t>
  </si>
  <si>
    <t>須坂市墨坂南2-1-19</t>
  </si>
  <si>
    <t>須坂東</t>
  </si>
  <si>
    <t>山ノ内町立山ノ内中学校</t>
  </si>
  <si>
    <t>山ノ内</t>
  </si>
  <si>
    <t>木島平村立木島平中学校</t>
  </si>
  <si>
    <t>木島平</t>
  </si>
  <si>
    <t>野沢温泉村立野沢温泉中学校</t>
  </si>
  <si>
    <t>野沢温泉</t>
  </si>
  <si>
    <t>中野市立南宮中学校</t>
  </si>
  <si>
    <t>南宮</t>
  </si>
  <si>
    <t>中野市立中野平中学校</t>
  </si>
  <si>
    <t>中野平</t>
  </si>
  <si>
    <t>中野市立高社中学校</t>
  </si>
  <si>
    <t>高社</t>
  </si>
  <si>
    <t>長野市立豊野中学校</t>
  </si>
  <si>
    <t>豊野</t>
  </si>
  <si>
    <t>長野市豊野814</t>
  </si>
  <si>
    <t>飯綱中学校</t>
  </si>
  <si>
    <t>飯綱</t>
  </si>
  <si>
    <t>上水内郡飯綱町普光寺1</t>
  </si>
  <si>
    <t>信濃</t>
  </si>
  <si>
    <t>個人種目申込一覧表／長野県中体連陸上競技部</t>
  </si>
  <si>
    <t>長野市立戸隠中学校</t>
  </si>
  <si>
    <t>戸隠</t>
  </si>
  <si>
    <t>長野市戸隠豊岡2960</t>
  </si>
  <si>
    <t>長野市立鬼無里中学校</t>
  </si>
  <si>
    <t>鬼無里</t>
  </si>
  <si>
    <t>長野市鬼無里718</t>
  </si>
  <si>
    <t>小川村立小川中学校</t>
  </si>
  <si>
    <t>小川</t>
  </si>
  <si>
    <t>中条村立中条中学校</t>
  </si>
  <si>
    <t>中条</t>
  </si>
  <si>
    <t>信州新町町立信州新町中学校</t>
  </si>
  <si>
    <t>信州新町</t>
  </si>
  <si>
    <t>中野市立豊田中学校</t>
  </si>
  <si>
    <t>豊田</t>
  </si>
  <si>
    <t>飯水</t>
  </si>
  <si>
    <t>中野市豊田豊津4296-1</t>
  </si>
  <si>
    <t>栄村立栄中学校</t>
  </si>
  <si>
    <t>栄</t>
  </si>
  <si>
    <t>飯山市立城南中学校</t>
  </si>
  <si>
    <t>飯山市立城北中学校</t>
  </si>
  <si>
    <t>長野市立柳町中学校</t>
  </si>
  <si>
    <t>柳町</t>
  </si>
  <si>
    <t>長野市立櫻ヶ岡中学校</t>
  </si>
  <si>
    <t>櫻ヶ岡</t>
  </si>
  <si>
    <t>長野市立長野東部中学校</t>
  </si>
  <si>
    <t>長野東部</t>
  </si>
  <si>
    <t>長野市桐原2-8-1</t>
  </si>
  <si>
    <t>長野市立長野西部中学校</t>
  </si>
  <si>
    <t>長野西部</t>
  </si>
  <si>
    <t>長野市立三陽中学校</t>
  </si>
  <si>
    <t>三陽</t>
  </si>
  <si>
    <t>長野市立東北中学校</t>
  </si>
  <si>
    <t>東北</t>
  </si>
  <si>
    <t>長野市大町大曲945</t>
  </si>
  <si>
    <t>長野市立長野北部中学校</t>
  </si>
  <si>
    <t>長野北部</t>
  </si>
  <si>
    <t>長野市立芋井中学校</t>
  </si>
  <si>
    <t>芋井</t>
  </si>
  <si>
    <t>長野市立裾花中学校</t>
  </si>
  <si>
    <t>裾花</t>
  </si>
  <si>
    <t>長野市立犀陵中学校</t>
  </si>
  <si>
    <t>犀陵</t>
  </si>
  <si>
    <t>長野市立篠ノ井東中学校</t>
  </si>
  <si>
    <t>篠ノ井東</t>
  </si>
  <si>
    <t>長野市立篠ノ井西中学校</t>
  </si>
  <si>
    <t>篠ノ井西</t>
  </si>
  <si>
    <t>長野市立松代中学校</t>
  </si>
  <si>
    <t>松代</t>
  </si>
  <si>
    <t>長野市立若穂中学校</t>
  </si>
  <si>
    <t>若穂</t>
  </si>
  <si>
    <t>川中島</t>
  </si>
  <si>
    <t>更北</t>
  </si>
  <si>
    <t>広徳</t>
  </si>
  <si>
    <t>七二会</t>
  </si>
  <si>
    <t>信更</t>
  </si>
  <si>
    <t>信州大学附属長野中学校</t>
  </si>
  <si>
    <t>松本市立清水中学校</t>
  </si>
  <si>
    <t>清水</t>
  </si>
  <si>
    <t>松本市立鎌田中学校</t>
  </si>
  <si>
    <t>鎌田</t>
  </si>
  <si>
    <t>松本市立信明中学校</t>
  </si>
  <si>
    <t>信明</t>
  </si>
  <si>
    <t>松本市立丸ノ内中学校</t>
  </si>
  <si>
    <t>丸ノ内</t>
  </si>
  <si>
    <t>松本市立旭町中学校</t>
  </si>
  <si>
    <t>旭町</t>
  </si>
  <si>
    <t>松本市立松島中学校</t>
  </si>
  <si>
    <t>松島</t>
  </si>
  <si>
    <t>松本市立開成中学校</t>
  </si>
  <si>
    <t>開成</t>
  </si>
  <si>
    <t>松本市立山辺中学校</t>
  </si>
  <si>
    <t>山辺</t>
  </si>
  <si>
    <t>松本市立高綱中学校</t>
  </si>
  <si>
    <t>高綱</t>
  </si>
  <si>
    <t>松本市立菅野中学校</t>
  </si>
  <si>
    <t>菅野</t>
  </si>
  <si>
    <t>松本市立筑摩野中学校</t>
  </si>
  <si>
    <t>筑摩野</t>
  </si>
  <si>
    <t>松本市立明善中学校</t>
  </si>
  <si>
    <t>明善</t>
  </si>
  <si>
    <t>松本市立女鳥羽中学校</t>
  </si>
  <si>
    <t>女鳥羽</t>
  </si>
  <si>
    <t>組合立鉢盛中学校</t>
  </si>
  <si>
    <t>鉢盛</t>
  </si>
  <si>
    <t>信州大学附属松本中学校</t>
  </si>
  <si>
    <r>
      <t>略称</t>
    </r>
    <r>
      <rPr>
        <sz val="10"/>
        <color indexed="8"/>
        <rFont val="ＭＳ Ｐゴシック"/>
        <family val="3"/>
      </rPr>
      <t>（全角7文字以内）</t>
    </r>
  </si>
  <si>
    <t>氏名</t>
  </si>
  <si>
    <t>Ｎｏ．</t>
  </si>
  <si>
    <t>性別
/ｸﾗｽ</t>
  </si>
  <si>
    <t>学年</t>
  </si>
  <si>
    <t>《実施個人種目一覧》</t>
  </si>
  <si>
    <t>氏名(半角ｶﾅ)</t>
  </si>
  <si>
    <t>記入例</t>
  </si>
  <si>
    <t>リレー申込票</t>
  </si>
  <si>
    <t>氏名
／下段（ｶﾅ）</t>
  </si>
  <si>
    <t>申込種目数</t>
  </si>
  <si>
    <t>略称ｶﾅ（半角）</t>
  </si>
  <si>
    <t>参考記録</t>
  </si>
  <si>
    <t>性/クラス</t>
  </si>
  <si>
    <t>種　　目</t>
  </si>
  <si>
    <t>チーム枝記号</t>
  </si>
  <si>
    <t>出場個人種目</t>
  </si>
  <si>
    <t>ﾅﾝﾊﾞｰ</t>
  </si>
  <si>
    <t>400m</t>
  </si>
  <si>
    <t>※団体/責任者等のデータは個人種目申込一覧表のものを共有します。</t>
  </si>
  <si>
    <t>性別</t>
  </si>
  <si>
    <t>登録番号</t>
  </si>
  <si>
    <t>氏名</t>
  </si>
  <si>
    <t>氏名（ｶﾅ）</t>
  </si>
  <si>
    <t>学年</t>
  </si>
  <si>
    <t>男</t>
  </si>
  <si>
    <t>女</t>
  </si>
  <si>
    <t>長野　陸男</t>
  </si>
  <si>
    <t>ﾅｶﾞﾉ　ﾘｸｵ</t>
  </si>
  <si>
    <t>学校名称</t>
  </si>
  <si>
    <t>学校住所</t>
  </si>
  <si>
    <t>監督氏名</t>
  </si>
  <si>
    <t>学校長氏名</t>
  </si>
  <si>
    <t>学校電話</t>
  </si>
  <si>
    <t>監督携帯</t>
  </si>
  <si>
    <t>学校長印</t>
  </si>
  <si>
    <t>〒</t>
  </si>
  <si>
    <t>審判員</t>
  </si>
  <si>
    <t>氏名1</t>
  </si>
  <si>
    <t>氏名2</t>
  </si>
  <si>
    <t>希望部署</t>
  </si>
  <si>
    <t>長野県中体連陸上競技部</t>
  </si>
  <si>
    <t>男子</t>
  </si>
  <si>
    <t>男子</t>
  </si>
  <si>
    <t>女子</t>
  </si>
  <si>
    <t>共通4x100mR</t>
  </si>
  <si>
    <t>1.2年4x100mR</t>
  </si>
  <si>
    <t>エントリーシート作成方法</t>
  </si>
  <si>
    <t>選手データシートの作成</t>
  </si>
  <si>
    <t>まず、選手データを作成します。</t>
  </si>
  <si>
    <t>半角数字</t>
  </si>
  <si>
    <t>全角</t>
  </si>
  <si>
    <t>半角ｶﾅ</t>
  </si>
  <si>
    <t>各項目の入力値は以下のとおり統一して下さい。</t>
  </si>
  <si>
    <t>注）このシートを作成しないとエントリーシートの氏名以下のデータが入力できません。</t>
  </si>
  <si>
    <t>個人種目申込一覧表の作成</t>
  </si>
  <si>
    <t>住所</t>
  </si>
  <si>
    <t>〒</t>
  </si>
  <si>
    <t>項目</t>
  </si>
  <si>
    <t>入力値</t>
  </si>
  <si>
    <t>備考</t>
  </si>
  <si>
    <t>学校名称</t>
  </si>
  <si>
    <t>略称</t>
  </si>
  <si>
    <t>略称ｶﾅ</t>
  </si>
  <si>
    <t>学校長氏名</t>
  </si>
  <si>
    <t>学校電話</t>
  </si>
  <si>
    <t>監督氏名</t>
  </si>
  <si>
    <t>監督携帯</t>
  </si>
  <si>
    <t>学校住所</t>
  </si>
  <si>
    <t>審判員</t>
  </si>
  <si>
    <t>記入例</t>
  </si>
  <si>
    <t>090-****-****</t>
  </si>
  <si>
    <t>3**-****</t>
  </si>
  <si>
    <t>上田　三郎</t>
  </si>
  <si>
    <t>記録・情報処理</t>
  </si>
  <si>
    <t>跳躍・投擲</t>
  </si>
  <si>
    <t>ﾌﾟﾛﾃﾞｰﾀ</t>
  </si>
  <si>
    <t>半角数字</t>
  </si>
  <si>
    <t>審判員に出る者の氏名</t>
  </si>
  <si>
    <t>学校コード</t>
  </si>
  <si>
    <t>学校ｺｰﾄﾞの値で、学校コード一覧シートから反映されます。</t>
  </si>
  <si>
    <t>学校ｺｰﾄﾞの値で、学校コード一覧シートから反映されます。</t>
  </si>
  <si>
    <r>
      <t xml:space="preserve">学校コード
</t>
    </r>
    <r>
      <rPr>
        <sz val="8"/>
        <color indexed="10"/>
        <rFont val="ＭＳ Ｐゴシック"/>
        <family val="3"/>
      </rPr>
      <t>(学校コード一覧シート参照）</t>
    </r>
  </si>
  <si>
    <t>学校コード一覧シート参照</t>
  </si>
  <si>
    <t>希望部署を記入(複数可・希望に添えない場合もあります。）</t>
  </si>
  <si>
    <t>〇</t>
  </si>
  <si>
    <t>下記を参考に入力します。</t>
  </si>
  <si>
    <t>※この欄の一部のデータはリレー申込票にリンクします。</t>
  </si>
  <si>
    <t>ﾌﾟﾛｸﾞﾗﾑ注文数</t>
  </si>
  <si>
    <t>出場者数+希望数を入力</t>
  </si>
  <si>
    <t>ﾅﾝﾊﾞｰ</t>
  </si>
  <si>
    <t>入力しない</t>
  </si>
  <si>
    <t>注）ﾌﾟﾛﾃﾞｰﾀ欄に〇のあるデータは、入力した値がそのままプログラムに反映するデータです。</t>
  </si>
  <si>
    <t>　　間違いが無いよう確認を充分にして下さい。</t>
  </si>
  <si>
    <t>ﾅﾝﾊﾞｰの値で、選手データシートから反映されます。</t>
  </si>
  <si>
    <t>ﾘｽﾄ選択</t>
  </si>
  <si>
    <t>1年100m</t>
  </si>
  <si>
    <t>この欄を選択しないと他の入力が正しくできません。</t>
  </si>
  <si>
    <t>性別/ｸﾗｽが選択されていないとﾘｽﾄが表示されません。</t>
  </si>
  <si>
    <t>公認最高記録または目標記録</t>
  </si>
  <si>
    <t>※この記録を参考に組みわけをしますので必ず入力すること</t>
  </si>
  <si>
    <t>リレー申込票の作成</t>
  </si>
  <si>
    <t>個人申込一覧表に入力したデータがリンクしています。</t>
  </si>
  <si>
    <t>3～7行のデータ</t>
  </si>
  <si>
    <t>固定</t>
  </si>
  <si>
    <t>種目</t>
  </si>
  <si>
    <t>ナンバー
/学年</t>
  </si>
  <si>
    <t>性別/クラス</t>
  </si>
  <si>
    <t>性別/クラス</t>
  </si>
  <si>
    <t>この項は固定されているので該当する種目の</t>
  </si>
  <si>
    <t>右欄に選手データを入力すること</t>
  </si>
  <si>
    <t>ナンバー
/学年</t>
  </si>
  <si>
    <t>氏名／下段（ｶﾅ）</t>
  </si>
  <si>
    <t>リレーのみ参加者人数</t>
  </si>
  <si>
    <t>←リレーのみに参加する選手がいる場合人数を入力すること。</t>
  </si>
  <si>
    <t>申込人数/
個人種目数合計</t>
  </si>
  <si>
    <t>学校コード</t>
  </si>
  <si>
    <t>半角</t>
  </si>
  <si>
    <t>長野　太郎</t>
  </si>
  <si>
    <t>長野　次郎</t>
  </si>
  <si>
    <t>長野市○○○○1番地</t>
  </si>
  <si>
    <t>松本　四郎</t>
  </si>
  <si>
    <t>南佐久郡川上村原33</t>
  </si>
  <si>
    <t>南佐久郡南牧村海ノ口1183</t>
  </si>
  <si>
    <t>南佐久郡小海町小海4144</t>
  </si>
  <si>
    <t>佐久市野沢315-1</t>
  </si>
  <si>
    <t>佐久市平賀2340</t>
  </si>
  <si>
    <t>佐久市岩村田1361</t>
  </si>
  <si>
    <t>佐久市新子田1396</t>
  </si>
  <si>
    <t>北佐久郡軽井沢町2454</t>
  </si>
  <si>
    <t>北佐久郡御代田町御代田2718</t>
  </si>
  <si>
    <t>北佐久郡立科町芦田3265-1</t>
  </si>
  <si>
    <t>佐久市岩村田3638</t>
  </si>
  <si>
    <t>小県郡青木村村松1840</t>
  </si>
  <si>
    <t>上田市中野377</t>
  </si>
  <si>
    <t>上田市大手町1-1-45</t>
  </si>
  <si>
    <t>上田市中央北3-3-26</t>
  </si>
  <si>
    <t>上田市諏訪形1200</t>
  </si>
  <si>
    <t>上田市上野441</t>
  </si>
  <si>
    <t>上田市小泉21-1</t>
  </si>
  <si>
    <t>木曽郡木祖村薮原461</t>
  </si>
  <si>
    <t>木曽郡福島町新開4110</t>
  </si>
  <si>
    <t>木曽郡王滝村2753</t>
  </si>
  <si>
    <t>木曽郡南木曽町読書2942-2</t>
  </si>
  <si>
    <t>塩尻市北小野13389</t>
  </si>
  <si>
    <t>塩尻市大小屋61</t>
  </si>
  <si>
    <t>塩尻市宗賀1461-2</t>
  </si>
  <si>
    <t>塩尻市広丘野村1302</t>
  </si>
  <si>
    <t>塩尻市広丘竪石457-1</t>
  </si>
  <si>
    <t>東筑摩郡生坂村5445-2</t>
  </si>
  <si>
    <t>東筑摩郡本城村東条1</t>
  </si>
  <si>
    <t>東筑摩郡麻績村麻4631</t>
  </si>
  <si>
    <t>南安曇</t>
  </si>
  <si>
    <t>北安曇</t>
  </si>
  <si>
    <t>北安曇郡池田町池田3210-1</t>
  </si>
  <si>
    <t>北安曇郡松川村5721-634</t>
  </si>
  <si>
    <t>北安曇郡白馬村北城2180</t>
  </si>
  <si>
    <t>北安曇郡小谷村千国乙3800-ｲ</t>
  </si>
  <si>
    <t>大町市大町4528</t>
  </si>
  <si>
    <t>大町市大町3759</t>
  </si>
  <si>
    <t>埴科郡坂城町中之条926</t>
  </si>
  <si>
    <t>上高井</t>
  </si>
  <si>
    <t>上高井郡小布施町小布施65</t>
  </si>
  <si>
    <t>上高井郡高山村高井4575</t>
  </si>
  <si>
    <t>須坂市日滝61</t>
  </si>
  <si>
    <t>須坂市日滝2082-1</t>
  </si>
  <si>
    <t>須坂市亀倉6-6</t>
  </si>
  <si>
    <t>下高井</t>
  </si>
  <si>
    <t>下高井郡山ノ内町平隠3400</t>
  </si>
  <si>
    <t>下高井郡木島平村往郷839</t>
  </si>
  <si>
    <t>下高井郡野沢温泉村豊郷10144</t>
  </si>
  <si>
    <t>中野市南宮1-12</t>
  </si>
  <si>
    <t>中野市片塩165</t>
  </si>
  <si>
    <t>中野市笠原190</t>
  </si>
  <si>
    <t>上水内</t>
  </si>
  <si>
    <t>上水内郡信濃町古間491</t>
  </si>
  <si>
    <t>上水内郡小川村高府8800-2</t>
  </si>
  <si>
    <t>上水内郡中条村中条2328</t>
  </si>
  <si>
    <t>上水内郡信州新町新町1006</t>
  </si>
  <si>
    <t>下水内郡栄村北信3892</t>
  </si>
  <si>
    <t>飯山市飯山350</t>
  </si>
  <si>
    <t>長野市</t>
  </si>
  <si>
    <t>長野市三輪1252</t>
  </si>
  <si>
    <t>長野市高田川端912</t>
  </si>
  <si>
    <t>長野市西長野550-1</t>
  </si>
  <si>
    <t>長野市高田1609</t>
  </si>
  <si>
    <t>学校法人どんぐり向方学園</t>
  </si>
  <si>
    <t>どんぐり向方</t>
  </si>
  <si>
    <t>下伊那郡天龍村神原3974</t>
  </si>
  <si>
    <t>屋代高等学校附属中学校</t>
  </si>
  <si>
    <t>屋代附属</t>
  </si>
  <si>
    <t>長野清泉女学院中学校</t>
  </si>
  <si>
    <t>長野市箱清水1-9-19</t>
  </si>
  <si>
    <t>学校法人才教学園中学校</t>
  </si>
  <si>
    <t>才教</t>
  </si>
  <si>
    <t>松本市村井町北2-14-47</t>
  </si>
  <si>
    <t>松本秀峰中等教育学校</t>
  </si>
  <si>
    <t>秀峰</t>
  </si>
  <si>
    <t>松本市埋橋2-1-1</t>
  </si>
  <si>
    <t>長野日本大学中学校</t>
  </si>
  <si>
    <t>日大</t>
  </si>
  <si>
    <t>長野市東和田253</t>
  </si>
  <si>
    <t>長野市屋敷田389</t>
  </si>
  <si>
    <t>長野市桜600</t>
  </si>
  <si>
    <t>長野市安茂里2069</t>
  </si>
  <si>
    <t>長野市川合新田202ｰ1</t>
  </si>
  <si>
    <t>長野市篠ノ井小森840</t>
  </si>
  <si>
    <t>長野市篠ノ井布施五明380</t>
  </si>
  <si>
    <t>長野市松代町松代207</t>
  </si>
  <si>
    <t>長野市若穂川田503</t>
  </si>
  <si>
    <t>長野市立川中島中学校</t>
  </si>
  <si>
    <t>長野市川中島町今井1360</t>
  </si>
  <si>
    <t>長野市立更北中学校</t>
  </si>
  <si>
    <t>長野市青木島町大塚51</t>
  </si>
  <si>
    <t>長野市立広徳中学校</t>
  </si>
  <si>
    <t>長野市稲里町田牧1355-1</t>
  </si>
  <si>
    <t>長野市立七二会中学校</t>
  </si>
  <si>
    <t>長野市七二会丁227</t>
  </si>
  <si>
    <t>長野市立信更中学校</t>
  </si>
  <si>
    <t>長野市信更町氷ノ田3273</t>
  </si>
  <si>
    <t>長野市南堀109</t>
  </si>
  <si>
    <t>松本市</t>
  </si>
  <si>
    <t>松本市清水2-7-12</t>
  </si>
  <si>
    <t>松本市鎌田2-3-56</t>
  </si>
  <si>
    <t>松本市石芝3-3-20</t>
  </si>
  <si>
    <t>松本市宮渕3-6-1</t>
  </si>
  <si>
    <t>松本市旭3-7-1</t>
  </si>
  <si>
    <t>松本市島内3986</t>
  </si>
  <si>
    <t>松本市神田2-7-1</t>
  </si>
  <si>
    <t>松本市里山辺3326</t>
  </si>
  <si>
    <t>松本市島立4416</t>
  </si>
  <si>
    <t>松本市笹賀3475</t>
  </si>
  <si>
    <t>松本市芳川村井町837-1</t>
  </si>
  <si>
    <t>松本市寿豊丘812-1</t>
  </si>
  <si>
    <t>松本市原1085-2</t>
  </si>
  <si>
    <t>東筑摩郡朝日村古見3332-5</t>
  </si>
  <si>
    <t>松本市桐1-3-1</t>
  </si>
  <si>
    <t>学校名</t>
  </si>
  <si>
    <t>略称</t>
  </si>
  <si>
    <t>フリガナ</t>
  </si>
  <si>
    <t>大地区</t>
  </si>
  <si>
    <t>小地区</t>
  </si>
  <si>
    <t>郵便番号</t>
  </si>
  <si>
    <t>住所</t>
  </si>
  <si>
    <t>電話番号</t>
  </si>
  <si>
    <t>川上村立川上中学校</t>
  </si>
  <si>
    <t>川上</t>
  </si>
  <si>
    <t>東信</t>
  </si>
  <si>
    <t>佐久</t>
  </si>
  <si>
    <t>南牧村立南牧中学校</t>
  </si>
  <si>
    <t>南牧</t>
  </si>
  <si>
    <t>組合立小海中学校</t>
  </si>
  <si>
    <t>小海</t>
  </si>
  <si>
    <t>南佐久郡佐久穂町海瀬2714</t>
  </si>
  <si>
    <t>佐久市立臼田中学校</t>
  </si>
  <si>
    <t>臼田</t>
  </si>
  <si>
    <t>佐久市下越286-1</t>
  </si>
  <si>
    <t>佐久市立野沢中学校</t>
  </si>
  <si>
    <t>野沢</t>
  </si>
  <si>
    <t>佐久市立中込中学校</t>
  </si>
  <si>
    <t>中込</t>
  </si>
  <si>
    <t>佐久市立浅間中学校</t>
  </si>
  <si>
    <t>浅間</t>
  </si>
  <si>
    <t>佐久市立佐久東中学校</t>
  </si>
  <si>
    <t>佐久東</t>
  </si>
  <si>
    <t>軽井沢町立軽井沢中学校</t>
  </si>
  <si>
    <t>軽井沢</t>
  </si>
  <si>
    <t>御代田町立御代田中学校</t>
  </si>
  <si>
    <t>御代田</t>
  </si>
  <si>
    <t>小諸市立小諸東中学校</t>
  </si>
  <si>
    <t>小諸東</t>
  </si>
  <si>
    <t>小諸市加増3-5-1</t>
  </si>
  <si>
    <t>小諸市立芦原中学校</t>
  </si>
  <si>
    <t>芦原</t>
  </si>
  <si>
    <t>東御市立北御牧中学校</t>
  </si>
  <si>
    <t>北御牧</t>
  </si>
  <si>
    <t>上小</t>
  </si>
  <si>
    <t>東御市下之城947</t>
  </si>
  <si>
    <t>佐久市立浅科中学校</t>
  </si>
  <si>
    <t>浅科</t>
  </si>
  <si>
    <t>佐久市八幡150</t>
  </si>
  <si>
    <t>佐久市立望月中学校</t>
  </si>
  <si>
    <t>望月</t>
  </si>
  <si>
    <t>佐久市協和6925</t>
  </si>
  <si>
    <t>立科町立立科中学校</t>
  </si>
  <si>
    <t>立科</t>
  </si>
  <si>
    <t>佐久長聖</t>
  </si>
  <si>
    <t>東御市立東御東部中学校</t>
  </si>
  <si>
    <t>東御東部</t>
  </si>
  <si>
    <t>東御市常田300</t>
  </si>
  <si>
    <t>上田市立真田中学校</t>
  </si>
  <si>
    <t>真田</t>
  </si>
  <si>
    <t>上田市真田町長6326-1</t>
  </si>
  <si>
    <t>上田市立菅平中学校</t>
  </si>
  <si>
    <t>菅平</t>
  </si>
  <si>
    <t>上田市菅平高原1223-1419</t>
  </si>
  <si>
    <t>上田市立丸子中学校</t>
  </si>
  <si>
    <t>丸子</t>
  </si>
  <si>
    <t>上田市上丸子1878</t>
  </si>
  <si>
    <t>上田市立丸子北中学校</t>
  </si>
  <si>
    <t>丸子北</t>
  </si>
  <si>
    <t>上田市生田3298</t>
  </si>
  <si>
    <t>上田市立依田窪南部中学校</t>
  </si>
  <si>
    <t>依田窪南部</t>
  </si>
  <si>
    <t>信大附属長野</t>
  </si>
  <si>
    <t>信大附属松本</t>
  </si>
  <si>
    <t>下伊那松川</t>
  </si>
  <si>
    <t>佐久穂町立佐久穂中学校</t>
  </si>
  <si>
    <t>佐久穂</t>
  </si>
  <si>
    <t>審判希望部署</t>
  </si>
  <si>
    <t>総務</t>
  </si>
  <si>
    <t>総務員</t>
  </si>
  <si>
    <t>庶務係</t>
  </si>
  <si>
    <t>技術総務</t>
  </si>
  <si>
    <t>ジュリー</t>
  </si>
  <si>
    <t>審判長</t>
  </si>
  <si>
    <t>マーシャル</t>
  </si>
  <si>
    <t>役員係</t>
  </si>
  <si>
    <t>アナウンサー</t>
  </si>
  <si>
    <t>情報処理</t>
  </si>
  <si>
    <t>記録員</t>
  </si>
  <si>
    <t>風力計測員</t>
  </si>
  <si>
    <t>表彰係</t>
  </si>
  <si>
    <t>報道係</t>
  </si>
  <si>
    <t>番組編成</t>
  </si>
  <si>
    <t>混成競技係</t>
  </si>
  <si>
    <t>補助競技場係</t>
  </si>
  <si>
    <t>用器具係</t>
  </si>
  <si>
    <t>競技者係</t>
  </si>
  <si>
    <t>出発係</t>
  </si>
  <si>
    <t>スターター</t>
  </si>
  <si>
    <t>周回記録員</t>
  </si>
  <si>
    <t>写真判定員</t>
  </si>
  <si>
    <t>監察係</t>
  </si>
  <si>
    <t>ビデオ監察係</t>
  </si>
  <si>
    <t>跳躍（高）</t>
  </si>
  <si>
    <t>跳躍（棒）</t>
  </si>
  <si>
    <t>跳躍（幅）</t>
  </si>
  <si>
    <t>投てき</t>
  </si>
  <si>
    <t>光波測定</t>
  </si>
  <si>
    <t>医務員</t>
  </si>
  <si>
    <t>生徒役員係</t>
  </si>
  <si>
    <t>協力役員</t>
  </si>
  <si>
    <t>その他</t>
  </si>
  <si>
    <t>一任</t>
  </si>
  <si>
    <t>希望部署
（Drop Down）</t>
  </si>
  <si>
    <t>ｶﾜｶﾐ</t>
  </si>
  <si>
    <t>384-1406</t>
  </si>
  <si>
    <t>0267-97-2104</t>
  </si>
  <si>
    <t>ﾐﾅﾐﾏｷ</t>
  </si>
  <si>
    <t>384-1302</t>
  </si>
  <si>
    <t>0267-96-2012</t>
  </si>
  <si>
    <t>ｺｳﾐ</t>
  </si>
  <si>
    <t>384-1102</t>
  </si>
  <si>
    <t>0267-92-2140</t>
  </si>
  <si>
    <t>ｻｸﾎ</t>
  </si>
  <si>
    <t>384-0503</t>
  </si>
  <si>
    <t>0267-86-2280</t>
  </si>
  <si>
    <t>ｳｽﾀﾞ</t>
  </si>
  <si>
    <t>384-0414</t>
  </si>
  <si>
    <t>0267-82-2139</t>
  </si>
  <si>
    <t>ﾉｻﾞﾜ</t>
  </si>
  <si>
    <t>385-0053</t>
  </si>
  <si>
    <t>0267-62-0360</t>
  </si>
  <si>
    <t>ﾅｶｺﾞﾐ</t>
  </si>
  <si>
    <t>385-0034</t>
  </si>
  <si>
    <t>0267-62-0725</t>
  </si>
  <si>
    <t>ｱｻﾏ</t>
  </si>
  <si>
    <t>385-0022</t>
  </si>
  <si>
    <t>0267-67-2410</t>
  </si>
  <si>
    <t>ｻｸﾋｶﾞｼ</t>
  </si>
  <si>
    <t>385-0007</t>
  </si>
  <si>
    <t>0267-67-2392</t>
  </si>
  <si>
    <t>ｶﾙｲｻﾞﾜ</t>
  </si>
  <si>
    <t>389-0111</t>
  </si>
  <si>
    <t>0267-45-6180</t>
  </si>
  <si>
    <t>ﾐﾖﾀ</t>
  </si>
  <si>
    <t>389-0206</t>
  </si>
  <si>
    <t>0267-32-2117</t>
  </si>
  <si>
    <t>ｺﾓﾛﾋｶﾞｼ</t>
  </si>
  <si>
    <t>384-0061</t>
  </si>
  <si>
    <t>0267-22-0595</t>
  </si>
  <si>
    <t>ｱｼﾊﾗ</t>
  </si>
  <si>
    <t>384-0034</t>
  </si>
  <si>
    <t>小諸市丙357</t>
  </si>
  <si>
    <t>0267-22-0071</t>
  </si>
  <si>
    <t>ｷﾀﾐﾏｷ</t>
  </si>
  <si>
    <t>389-0405</t>
  </si>
  <si>
    <t>0268-67-2013</t>
  </si>
  <si>
    <t>ｱｻｼﾅ</t>
  </si>
  <si>
    <t>384-2106</t>
  </si>
  <si>
    <t>0267-58-2101</t>
  </si>
  <si>
    <t>ﾓﾁﾂﾞｷ</t>
  </si>
  <si>
    <t>384-2204</t>
  </si>
  <si>
    <t>0267-53-3101</t>
  </si>
  <si>
    <t>ﾀﾃｼﾅ</t>
  </si>
  <si>
    <t>384-2305</t>
  </si>
  <si>
    <t>0267-56-1076</t>
  </si>
  <si>
    <t>佐久長聖中学校</t>
  </si>
  <si>
    <t>ｻｸﾁｮｳｾｲ</t>
  </si>
  <si>
    <t>0267-68-6688</t>
  </si>
  <si>
    <t>ﾄｳﾐﾄｳﾌﾞ</t>
  </si>
  <si>
    <t>389-0515</t>
  </si>
  <si>
    <t>0268-62-0145</t>
  </si>
  <si>
    <t>ｻﾅﾀﾞ</t>
  </si>
  <si>
    <t>386-2201</t>
  </si>
  <si>
    <t>0268-72-2023</t>
  </si>
  <si>
    <t>ｽｶﾞﾀﾞｲﾗ</t>
  </si>
  <si>
    <t>386-2204</t>
  </si>
  <si>
    <t>0268-74-2014</t>
  </si>
  <si>
    <t>ﾏﾙｺ</t>
  </si>
  <si>
    <t>386-0404</t>
  </si>
  <si>
    <t>0268-42-2268</t>
  </si>
  <si>
    <t>ﾏﾙｺｷﾀ</t>
  </si>
  <si>
    <t>386-0411</t>
  </si>
  <si>
    <t>0268-42-2445</t>
  </si>
  <si>
    <t>ﾖﾀﾞｸﾎﾞﾅﾝﾌﾞ</t>
  </si>
  <si>
    <t>386-0503</t>
  </si>
  <si>
    <t>0268-85-2332</t>
  </si>
  <si>
    <t>ｱｵｷ</t>
  </si>
  <si>
    <t>386-1602</t>
  </si>
  <si>
    <t>0268-49-2028</t>
  </si>
  <si>
    <t>ｼｵﾀﾞ</t>
  </si>
  <si>
    <t>386-1325</t>
  </si>
  <si>
    <t>0268-38-2501</t>
  </si>
  <si>
    <t>ｳｴﾀﾞﾀﾞｲｲﾁ</t>
  </si>
  <si>
    <t>386-0016</t>
  </si>
  <si>
    <t>0268-21-2680</t>
  </si>
  <si>
    <t>ｳｴﾀﾞﾀﾞｲﾆ</t>
  </si>
  <si>
    <t>386-0024</t>
  </si>
  <si>
    <t>0268-22-0103</t>
  </si>
  <si>
    <t>ｳｴﾀﾞﾀﾞｲｻﾝ</t>
  </si>
  <si>
    <t>386-0011</t>
  </si>
  <si>
    <t>0268-22-1622</t>
  </si>
  <si>
    <t>ｳｴﾀﾞﾀﾞｲﾖﾝ</t>
  </si>
  <si>
    <t>386-0032</t>
  </si>
  <si>
    <t>0268-22-2753</t>
  </si>
  <si>
    <t>ｳｴﾀﾞﾀﾞｲｺﾞ</t>
  </si>
  <si>
    <t>386-0003</t>
  </si>
  <si>
    <t>0268-22-3076</t>
  </si>
  <si>
    <t>ｳｴﾀﾞﾀﾞｲﾛｸ</t>
  </si>
  <si>
    <t>386-1106</t>
  </si>
  <si>
    <t>0268-22-5013</t>
  </si>
  <si>
    <t>ｵｶﾔｾｲﾌﾞ</t>
  </si>
  <si>
    <t>394-0047</t>
  </si>
  <si>
    <t>0266-22-3461</t>
  </si>
  <si>
    <t>ｵｶﾔﾎｸﾌﾞ</t>
  </si>
  <si>
    <t>394-0002</t>
  </si>
  <si>
    <t>0266-22-3203</t>
  </si>
  <si>
    <t>ｵｶﾔﾅﾝﾌﾞ</t>
  </si>
  <si>
    <t>394-0004</t>
  </si>
  <si>
    <t>0266-22-3243</t>
  </si>
  <si>
    <t>ｵｶﾔﾄｳﾌﾞ</t>
  </si>
  <si>
    <t>394-0083</t>
  </si>
  <si>
    <t>0266-27-8644</t>
  </si>
  <si>
    <t>ｼﾓｽﾜ</t>
  </si>
  <si>
    <t>393-0052</t>
  </si>
  <si>
    <t>0266-27-3000</t>
  </si>
  <si>
    <t>ｼﾓｽﾜﾔｼﾛ</t>
  </si>
  <si>
    <t>393-0091</t>
  </si>
  <si>
    <t>0266-28-7600</t>
  </si>
  <si>
    <t>ｶﾐｽﾜ</t>
  </si>
  <si>
    <t>392-0004</t>
  </si>
  <si>
    <t>0266-52-0745</t>
  </si>
  <si>
    <t>ｽﾜ</t>
  </si>
  <si>
    <t>392-0007</t>
  </si>
  <si>
    <t>0266-52-0908</t>
  </si>
  <si>
    <t>ｽﾜﾆｼ</t>
  </si>
  <si>
    <t>392-0131</t>
  </si>
  <si>
    <t>0266-52-1832</t>
  </si>
  <si>
    <t>ｽﾜﾐﾅﾐ</t>
  </si>
  <si>
    <t>392-0015</t>
  </si>
  <si>
    <t>0266-53-5566</t>
  </si>
  <si>
    <t>ｴｲﾒｲ</t>
  </si>
  <si>
    <t>391-0002</t>
  </si>
  <si>
    <t>0266-72-2364</t>
  </si>
  <si>
    <t>ﾁﾉﾄﾎｸﾌﾞ</t>
  </si>
  <si>
    <t>391-0211</t>
  </si>
  <si>
    <t>0266-78-2244</t>
  </si>
  <si>
    <t>ﾅｶﾞﾐﾈ</t>
  </si>
  <si>
    <t>391-0013</t>
  </si>
  <si>
    <t>0266-72-4108</t>
  </si>
  <si>
    <t>ﾁﾉﾄｳﾌﾞ</t>
  </si>
  <si>
    <t>391-0011</t>
  </si>
  <si>
    <t>0266-79-5050</t>
  </si>
  <si>
    <t>ﾊﾗ</t>
  </si>
  <si>
    <t>391-0104</t>
  </si>
  <si>
    <t>0266-79-2455</t>
  </si>
  <si>
    <t>ﾌｼﾞﾐ</t>
  </si>
  <si>
    <t>399-0211</t>
  </si>
  <si>
    <t>0266-62-2009</t>
  </si>
  <si>
    <t>ﾀﾂﾉ</t>
  </si>
  <si>
    <t>399-0422</t>
  </si>
  <si>
    <t>0266-41-0181</t>
  </si>
  <si>
    <t>ﾐﾉﾜ</t>
  </si>
  <si>
    <t>399-4601</t>
  </si>
  <si>
    <t>0265-79-2107</t>
  </si>
  <si>
    <t>ﾐﾅﾐﾐﾉﾜ</t>
  </si>
  <si>
    <t>399-4568</t>
  </si>
  <si>
    <t>0265-72-3309</t>
  </si>
  <si>
    <t>ｲﾅ</t>
  </si>
  <si>
    <t>399-0025</t>
  </si>
  <si>
    <t>0265-72-6168</t>
  </si>
  <si>
    <t>ｲﾅﾄｳﾌﾞ</t>
  </si>
  <si>
    <t>396-0009</t>
  </si>
  <si>
    <t>0265-72-6128</t>
  </si>
  <si>
    <t>ﾆｼﾐﾉﾜ</t>
  </si>
  <si>
    <t>399-4501</t>
  </si>
  <si>
    <t>0265-72-6421</t>
  </si>
  <si>
    <t>ﾊﾙﾄﾐ</t>
  </si>
  <si>
    <t>399-4432</t>
  </si>
  <si>
    <t>0265-72-5245</t>
  </si>
  <si>
    <t>ﾐﾔﾀﾞ</t>
  </si>
  <si>
    <t>399-4301</t>
  </si>
  <si>
    <t>0265-85-2004</t>
  </si>
  <si>
    <t>ｱｶﾎ</t>
  </si>
  <si>
    <t>399-4117</t>
  </si>
  <si>
    <t>0265-83-3161</t>
  </si>
  <si>
    <t>ｺﾏｶﾞﾈﾋｶﾞｼ</t>
  </si>
  <si>
    <t>399-4321</t>
  </si>
  <si>
    <t>0265-83-4014</t>
  </si>
  <si>
    <t>ｲｲｼﾞﾏ</t>
  </si>
  <si>
    <t>399-3702</t>
  </si>
  <si>
    <t>0265-86-2020</t>
  </si>
  <si>
    <t>ﾅｶｶﾞﾜ</t>
  </si>
  <si>
    <t>399-3802</t>
  </si>
  <si>
    <t>0265-88-3070</t>
  </si>
  <si>
    <t>ﾊｾ</t>
  </si>
  <si>
    <t>396-0402</t>
  </si>
  <si>
    <t>0265-98-2050</t>
  </si>
  <si>
    <t>ﾀｶﾄｵ</t>
  </si>
  <si>
    <t>396-0213</t>
  </si>
  <si>
    <t>0265-94-2142</t>
  </si>
  <si>
    <t>ｼﾓｲﾅﾏﾂｶﾜ</t>
  </si>
  <si>
    <t>399-3303</t>
  </si>
  <si>
    <t>0265-36-2073</t>
  </si>
  <si>
    <t>ﾀｶﾓﾘ</t>
  </si>
  <si>
    <t>399-3103</t>
  </si>
  <si>
    <t>0265-35-2204</t>
  </si>
  <si>
    <t>ｲｲﾀﾞｺｳﾘｮｳ</t>
  </si>
  <si>
    <t>395-0004</t>
  </si>
  <si>
    <t>0265-22-1163</t>
  </si>
  <si>
    <t>ｱﾁ</t>
  </si>
  <si>
    <t>395-0302</t>
  </si>
  <si>
    <t>0265-43-2504</t>
  </si>
  <si>
    <t>ﾈﾊﾞ</t>
  </si>
  <si>
    <t>395-0701</t>
  </si>
  <si>
    <t>0265-49-2300</t>
  </si>
  <si>
    <t>ｼﾓｼﾞｮｳ</t>
  </si>
  <si>
    <t>399-2101</t>
  </si>
  <si>
    <t>0260-27-1212</t>
  </si>
  <si>
    <t>ｱﾅﾝﾀﾞｲｲﾁ</t>
  </si>
  <si>
    <t>399-1502</t>
  </si>
  <si>
    <t>0260-22-2014</t>
  </si>
  <si>
    <t>ｱﾅﾝﾀﾞｲﾆ</t>
  </si>
  <si>
    <t>399-1612</t>
  </si>
  <si>
    <t>0260-24-2023</t>
  </si>
  <si>
    <t>ﾃﾝﾘｭｳ</t>
  </si>
  <si>
    <t>399-1201</t>
  </si>
  <si>
    <t>0260-32-2140</t>
  </si>
  <si>
    <t>ﾔｽｵｶ</t>
  </si>
  <si>
    <t>399-1801</t>
  </si>
  <si>
    <t>0260-25-2320</t>
  </si>
  <si>
    <t>ﾀｶｷﾞ</t>
  </si>
  <si>
    <t>395-1101</t>
  </si>
  <si>
    <t>0265-33-2064</t>
  </si>
  <si>
    <t>ﾄﾖｵｶ</t>
  </si>
  <si>
    <t>399-3202</t>
  </si>
  <si>
    <t>0265-35-2125</t>
  </si>
  <si>
    <t>ｵｵｼｶ</t>
  </si>
  <si>
    <t>399-3501</t>
  </si>
  <si>
    <t>0265-39-2220</t>
  </si>
  <si>
    <t>ﾄｵﾔﾏ</t>
  </si>
  <si>
    <t>399-1311</t>
  </si>
  <si>
    <t>0260-34-2047</t>
  </si>
  <si>
    <t>ｲｲﾀﾞﾋｶﾞｼ</t>
  </si>
  <si>
    <t>395-0051</t>
  </si>
  <si>
    <t>0265-22-0480</t>
  </si>
  <si>
    <t>ｲｲﾀﾞﾆｼ</t>
  </si>
  <si>
    <t>395-0061</t>
  </si>
  <si>
    <t>0265-22-0143</t>
  </si>
  <si>
    <t>ﾐﾄﾞﾘｶﾞｵｶ</t>
  </si>
  <si>
    <t>395-0813</t>
  </si>
  <si>
    <t>0265-22-1469</t>
  </si>
  <si>
    <t>ｱｻﾋｶﾞｵｶ</t>
  </si>
  <si>
    <t>395-0157</t>
  </si>
  <si>
    <t>0265-25-2027</t>
  </si>
  <si>
    <t>ﾘｭｳｷｮｳ</t>
  </si>
  <si>
    <t>399-2431</t>
  </si>
  <si>
    <t>0265-27-2163</t>
  </si>
  <si>
    <t>ﾘｭｳﾄｳ</t>
  </si>
  <si>
    <t>399-2221</t>
  </si>
  <si>
    <t>0265-27-3169</t>
  </si>
  <si>
    <t>ｶﾅｴ</t>
  </si>
  <si>
    <t>395-0806</t>
  </si>
  <si>
    <t>0265-22-0173</t>
  </si>
  <si>
    <t>ﾋﾗﾔ</t>
  </si>
  <si>
    <t>395-0601</t>
  </si>
  <si>
    <t>0265-48-2004</t>
  </si>
  <si>
    <t>ｳﾙｷﾞ</t>
  </si>
  <si>
    <t>399-1601</t>
  </si>
  <si>
    <t>0260-28-2331</t>
  </si>
  <si>
    <t>ﾅﾗｶﾜ</t>
  </si>
  <si>
    <t>399-6303</t>
  </si>
  <si>
    <t>0264-34-2242</t>
  </si>
  <si>
    <t>ｷｿ</t>
  </si>
  <si>
    <t>木曽</t>
  </si>
  <si>
    <t>399-6201</t>
  </si>
  <si>
    <t>0264-36-2002</t>
  </si>
  <si>
    <t>ﾋﾖｼ</t>
  </si>
  <si>
    <t>木曽</t>
  </si>
  <si>
    <t>399-6101</t>
  </si>
  <si>
    <t>0264-26-2004</t>
  </si>
  <si>
    <t>木曽町立木曽町中学校</t>
  </si>
  <si>
    <t>木曽町</t>
  </si>
  <si>
    <t>ｷｿﾏﾁ</t>
  </si>
  <si>
    <t>397-0002</t>
  </si>
  <si>
    <t>0264-22-2096</t>
  </si>
  <si>
    <t>ｶｲﾀﾞ</t>
  </si>
  <si>
    <t>木曽</t>
  </si>
  <si>
    <t>397-0302</t>
  </si>
  <si>
    <t>0264-42-3321</t>
  </si>
  <si>
    <t>ｵｳﾀｷ</t>
  </si>
  <si>
    <t>397-0201</t>
  </si>
  <si>
    <t>0264-48-2528</t>
  </si>
  <si>
    <t>ｱｹﾞﾏﾂ</t>
  </si>
  <si>
    <t>399-5601</t>
  </si>
  <si>
    <t>0264-52-2135</t>
  </si>
  <si>
    <t>ｵｵｸﾜ</t>
  </si>
  <si>
    <t>399-5503</t>
  </si>
  <si>
    <t>0264-55-3039</t>
  </si>
  <si>
    <t>ﾅｷﾞｿ</t>
  </si>
  <si>
    <t>木曽</t>
  </si>
  <si>
    <t>399-5301</t>
  </si>
  <si>
    <t>0264-57-2043</t>
  </si>
  <si>
    <t>ﾘｮｳｵﾉ</t>
  </si>
  <si>
    <t>399-0651</t>
  </si>
  <si>
    <t>0266-46-2957</t>
  </si>
  <si>
    <t>ｼｵｼﾞﾘ</t>
  </si>
  <si>
    <t>399-0713</t>
  </si>
  <si>
    <t>0263-52-7852</t>
  </si>
  <si>
    <t>ｼｵｼﾞﾘｾｲﾌﾞ</t>
  </si>
  <si>
    <t>399-6461</t>
  </si>
  <si>
    <t>0263-51-1603</t>
  </si>
  <si>
    <t>ｵｶ</t>
  </si>
  <si>
    <t>399-0702</t>
  </si>
  <si>
    <t>0263-52-8973</t>
  </si>
  <si>
    <t>ｼｵｼﾞﾘｺｳﾘｮｳ</t>
  </si>
  <si>
    <t>399-0705</t>
  </si>
  <si>
    <t>0263-53-3537</t>
  </si>
  <si>
    <t>ﾊﾀ</t>
  </si>
  <si>
    <t>松本市</t>
  </si>
  <si>
    <t>390-1401</t>
  </si>
  <si>
    <t>松本市波田町10145-1</t>
  </si>
  <si>
    <t>0263-92-2034</t>
  </si>
  <si>
    <t>ｱｶｼﾅ</t>
  </si>
  <si>
    <t>399-7102</t>
  </si>
  <si>
    <t>0263-62-2133</t>
  </si>
  <si>
    <t>ｲｸｻｶ</t>
  </si>
  <si>
    <t>399-7201</t>
  </si>
  <si>
    <t>0263-69-2020</t>
  </si>
  <si>
    <t>ｱｲﾀﾞ</t>
  </si>
  <si>
    <t>399-7402</t>
  </si>
  <si>
    <t>0263-64-2020</t>
  </si>
  <si>
    <t>ｾｲﾅﾝ</t>
  </si>
  <si>
    <t>399-7502</t>
  </si>
  <si>
    <t>0263-66-2430</t>
  </si>
  <si>
    <t>ﾁｸﾎｸ</t>
  </si>
  <si>
    <t>399-7701</t>
  </si>
  <si>
    <t>0263-67-2032</t>
  </si>
  <si>
    <t>ﾎﾀｶﾋｶﾞｼ</t>
  </si>
  <si>
    <t>399-8303</t>
  </si>
  <si>
    <t>0263-82-2230</t>
  </si>
  <si>
    <t>ﾎﾀｶﾆｼ</t>
  </si>
  <si>
    <t>399-8301</t>
  </si>
  <si>
    <t>0263-83-8580</t>
  </si>
  <si>
    <t>ﾄﾖｼﾅｷﾀ</t>
  </si>
  <si>
    <t>399-8205</t>
  </si>
  <si>
    <t>0263-72-2265</t>
  </si>
  <si>
    <t>ﾄﾖｼﾅﾐﾅﾐ</t>
  </si>
  <si>
    <t>0263-72-7860</t>
  </si>
  <si>
    <t>ﾎﾘｶﾞﾈ</t>
  </si>
  <si>
    <t>399-8211</t>
  </si>
  <si>
    <t>0263-72-2272</t>
  </si>
  <si>
    <t>ﾐｻﾄ</t>
  </si>
  <si>
    <t>399-8101</t>
  </si>
  <si>
    <t>0263-77-2024</t>
  </si>
  <si>
    <t>ｱｽﾞｻｶﾞﾜ</t>
  </si>
  <si>
    <t>390-1702</t>
  </si>
  <si>
    <t>0263-78-2024</t>
  </si>
  <si>
    <t>ｱｽﾞﾐ</t>
  </si>
  <si>
    <t>390-1502</t>
  </si>
  <si>
    <t>0263-94-2234</t>
  </si>
  <si>
    <t>ｵｵﾉｶﾞﾜ</t>
  </si>
  <si>
    <t>390-1507</t>
  </si>
  <si>
    <t>0263-93-2224</t>
  </si>
  <si>
    <t>ﾅｶﾞﾜ</t>
  </si>
  <si>
    <t>390-1611</t>
  </si>
  <si>
    <t>0263-79-2002</t>
  </si>
  <si>
    <t>ﾀｶｾ</t>
  </si>
  <si>
    <t>399-8601</t>
  </si>
  <si>
    <t>0261-62-2171</t>
  </si>
  <si>
    <t>ﾎｸｱﾝﾏﾂｶﾜ</t>
  </si>
  <si>
    <t>399-8501</t>
  </si>
  <si>
    <t>0261-62-2116</t>
  </si>
  <si>
    <t>ﾔｻｶ</t>
  </si>
  <si>
    <t>399-7301</t>
  </si>
  <si>
    <t>0261-26-2020</t>
  </si>
  <si>
    <t>ﾐｱｻ</t>
  </si>
  <si>
    <t>399-9101</t>
  </si>
  <si>
    <t>0261-29-2004</t>
  </si>
  <si>
    <t>ﾊｸﾊﾞ</t>
  </si>
  <si>
    <t>399-9301</t>
  </si>
  <si>
    <t>0261-72-2026</t>
  </si>
  <si>
    <t>ｵﾀﾘ</t>
  </si>
  <si>
    <t>399-9422</t>
  </si>
  <si>
    <t>0261-82-2234</t>
  </si>
  <si>
    <t>ｵｵﾏﾁﾀﾞｲｲﾁ</t>
  </si>
  <si>
    <t>398-0002</t>
  </si>
  <si>
    <t>0261-22-1262</t>
  </si>
  <si>
    <t>ﾆｼﾅﾀﾞｲ</t>
  </si>
  <si>
    <t>0261-22-1817</t>
  </si>
  <si>
    <t>ｵｵｵｶ</t>
  </si>
  <si>
    <t>更埴</t>
  </si>
  <si>
    <t>381-2703</t>
  </si>
  <si>
    <t>026-266-2300</t>
  </si>
  <si>
    <t>ｻｶｷ</t>
  </si>
  <si>
    <t>更埴</t>
  </si>
  <si>
    <t>389-0602</t>
  </si>
  <si>
    <t>0268-82-3080</t>
  </si>
  <si>
    <t>ﾄｸﾞﾗｶﾐﾔﾏﾀﾞ</t>
  </si>
  <si>
    <t>389-0804</t>
  </si>
  <si>
    <t>026-275-0069</t>
  </si>
  <si>
    <t>ﾊﾆｭｳ</t>
  </si>
  <si>
    <t>387-0012</t>
  </si>
  <si>
    <t>026-272-0015</t>
  </si>
  <si>
    <t>ｺｳｼｮｸﾆｼ</t>
  </si>
  <si>
    <t>387-0021</t>
  </si>
  <si>
    <t>026-272-1515</t>
  </si>
  <si>
    <t>ﾔｼﾛ</t>
  </si>
  <si>
    <t>更埴</t>
  </si>
  <si>
    <t>387-0007</t>
  </si>
  <si>
    <t>026-272-0276</t>
  </si>
  <si>
    <t>ｵﾌﾞｾ</t>
  </si>
  <si>
    <t>381-0201</t>
  </si>
  <si>
    <t>026-247-2109</t>
  </si>
  <si>
    <t>ﾀｶﾔﾏ</t>
  </si>
  <si>
    <t>382-0825</t>
  </si>
  <si>
    <t>026-245-0948</t>
  </si>
  <si>
    <t>ﾄｷﾜ</t>
  </si>
  <si>
    <t>382-0013</t>
  </si>
  <si>
    <t>026-245-0326</t>
  </si>
  <si>
    <t>ｵｵﾓﾘ</t>
  </si>
  <si>
    <t>382-0017</t>
  </si>
  <si>
    <t>026-245-0280</t>
  </si>
  <si>
    <t>ｽﾐｻｶ</t>
  </si>
  <si>
    <t>382-0098</t>
  </si>
  <si>
    <t>026-245-0564</t>
  </si>
  <si>
    <t>須坂市立東中学校</t>
  </si>
  <si>
    <t>ｽｻﾞｶｱｽﾞﾏ</t>
  </si>
  <si>
    <t>382-0033</t>
  </si>
  <si>
    <t>026-245-2342</t>
  </si>
  <si>
    <t>ﾔﾏﾉｳﾁ</t>
  </si>
  <si>
    <t>381-0401</t>
  </si>
  <si>
    <t>0269-33-3604</t>
  </si>
  <si>
    <t>ｷｼﾞﾏﾀﾞｲﾗ</t>
  </si>
  <si>
    <t>389-2302</t>
  </si>
  <si>
    <t>0269-82-2032</t>
  </si>
  <si>
    <t>ﾉｻﾞﾜｵﾝｾﾝ</t>
  </si>
  <si>
    <t>389-2502</t>
  </si>
  <si>
    <t>0269-85-2141</t>
  </si>
  <si>
    <t>ﾅﾝｸﾞｳ</t>
  </si>
  <si>
    <t>383-0031</t>
  </si>
  <si>
    <t>0269-22-2365</t>
  </si>
  <si>
    <t>ﾅｶﾉﾀﾞｲﾗ</t>
  </si>
  <si>
    <t>383-0046</t>
  </si>
  <si>
    <t>0269-22-4021</t>
  </si>
  <si>
    <t>ｺｳｼｬ</t>
  </si>
  <si>
    <t>383-0062</t>
  </si>
  <si>
    <t>0269-22-2755</t>
  </si>
  <si>
    <t>ﾄﾖﾉ</t>
  </si>
  <si>
    <t>389-1105</t>
  </si>
  <si>
    <t>026-257-2313</t>
  </si>
  <si>
    <t>ｲｲﾂﾞﾅ</t>
  </si>
  <si>
    <t>389-1206</t>
  </si>
  <si>
    <t>026-253-2244</t>
  </si>
  <si>
    <t>長野県信濃小中学校</t>
  </si>
  <si>
    <t>ｼﾅﾉ</t>
  </si>
  <si>
    <t>389-1313</t>
  </si>
  <si>
    <t>026-255-2373</t>
  </si>
  <si>
    <t>ﾄｶﾞｸｼ</t>
  </si>
  <si>
    <t>381-4102</t>
  </si>
  <si>
    <t>026-254-2157</t>
  </si>
  <si>
    <t>ｷﾅｻ</t>
  </si>
  <si>
    <t>381-4301</t>
  </si>
  <si>
    <t>026-256-2054</t>
  </si>
  <si>
    <t>ｵｶﾞﾜ</t>
  </si>
  <si>
    <t>381-3302</t>
  </si>
  <si>
    <t>026-269-2053</t>
  </si>
  <si>
    <t>ﾅｶｼﾞｮｳ</t>
  </si>
  <si>
    <t>381-3203</t>
  </si>
  <si>
    <t>026-267-2206</t>
  </si>
  <si>
    <t>ｼﾝｼｭｳｼﾝﾏﾁ</t>
  </si>
  <si>
    <t>381-2405</t>
  </si>
  <si>
    <t>026-262-2028</t>
  </si>
  <si>
    <t>ﾄﾖﾀﾞ</t>
  </si>
  <si>
    <t>389-2101</t>
  </si>
  <si>
    <t>0269-38-2131</t>
  </si>
  <si>
    <t>ｻｶｴ</t>
  </si>
  <si>
    <t>389-2702</t>
  </si>
  <si>
    <t>0269-87-2160</t>
  </si>
  <si>
    <t>飯山城南</t>
  </si>
  <si>
    <t>ｲｲﾔﾏｼﾞｮｳﾅﾝ</t>
  </si>
  <si>
    <t>389-2253</t>
  </si>
  <si>
    <t>0269-62-2301</t>
  </si>
  <si>
    <t>飯山城北</t>
  </si>
  <si>
    <t>ｲｲﾔﾏｼﾞｮｳﾎｸ</t>
  </si>
  <si>
    <t>飯山市大字照里808-1</t>
  </si>
  <si>
    <t>0269-65-2001</t>
  </si>
  <si>
    <t>ﾔﾅｷﾞﾏﾁ</t>
  </si>
  <si>
    <t>380-0803</t>
  </si>
  <si>
    <t>026-234-2128</t>
  </si>
  <si>
    <t>ｻｸﾗｶﾞｵｶ</t>
  </si>
  <si>
    <t>381-0034</t>
  </si>
  <si>
    <t>026-226-3709</t>
  </si>
  <si>
    <t>ﾅｶﾞﾉﾄｳﾌﾞ</t>
  </si>
  <si>
    <t>381-0045</t>
  </si>
  <si>
    <t>026-241-2271</t>
  </si>
  <si>
    <t>ﾅｶﾞﾉｾｲﾌﾞ</t>
  </si>
  <si>
    <t>380-0873</t>
  </si>
  <si>
    <t>026-234-2265</t>
  </si>
  <si>
    <t>ｻﾝﾖｳ</t>
  </si>
  <si>
    <t>026-243-6900</t>
  </si>
  <si>
    <t>ﾄｳﾎｸ</t>
  </si>
  <si>
    <t>381-0004</t>
  </si>
  <si>
    <t>026-296-5400</t>
  </si>
  <si>
    <t>ﾅｶﾞﾉﾎｸﾌﾞ</t>
  </si>
  <si>
    <t>381-0055</t>
  </si>
  <si>
    <t>026-241-7980</t>
  </si>
  <si>
    <t>ｲﾓｲ</t>
  </si>
  <si>
    <t>380-0885</t>
  </si>
  <si>
    <t>026-233-3727</t>
  </si>
  <si>
    <t>ｽｿﾊﾞﾅ</t>
  </si>
  <si>
    <t>380-0943</t>
  </si>
  <si>
    <t>026-226-1804</t>
  </si>
  <si>
    <t>ｻｲﾘｮｳ</t>
  </si>
  <si>
    <t>380-0913</t>
  </si>
  <si>
    <t>026-221-8686</t>
  </si>
  <si>
    <t>ｼﾉﾉｲﾋｶﾞｼ</t>
  </si>
  <si>
    <t>388-8003</t>
  </si>
  <si>
    <t>026-292-0135</t>
  </si>
  <si>
    <t>ｼﾉﾉｲﾆｼ</t>
  </si>
  <si>
    <t>388-8011</t>
  </si>
  <si>
    <t>026-292-0244</t>
  </si>
  <si>
    <t>ﾏﾂｼﾛ</t>
  </si>
  <si>
    <t>381-1231</t>
  </si>
  <si>
    <t>026-278-2402</t>
  </si>
  <si>
    <t>ﾜｶﾎ</t>
  </si>
  <si>
    <t>381-0103</t>
  </si>
  <si>
    <t>026-282-2163</t>
  </si>
  <si>
    <t>ｶﾜﾅｶｼﾞﾏ</t>
  </si>
  <si>
    <t>381-2226</t>
  </si>
  <si>
    <t>026-284-4027</t>
  </si>
  <si>
    <t>ｺｳﾎｸ</t>
  </si>
  <si>
    <t>381-2205</t>
  </si>
  <si>
    <t>026-284-2019</t>
  </si>
  <si>
    <t>ｺｳﾄｸ</t>
  </si>
  <si>
    <t>381-2214</t>
  </si>
  <si>
    <t>026-283-3855</t>
  </si>
  <si>
    <t>ﾅﾆｱｲ</t>
  </si>
  <si>
    <t>381-3161</t>
  </si>
  <si>
    <t>026-229-2125</t>
  </si>
  <si>
    <t>ｼﾝｺｳ</t>
  </si>
  <si>
    <t>381-2351</t>
  </si>
  <si>
    <t>026-299-2301</t>
  </si>
  <si>
    <t>ｼﾝﾀﾞｲﾅｶﾞﾉ</t>
  </si>
  <si>
    <t>381-0016</t>
  </si>
  <si>
    <t>026-243-0633</t>
  </si>
  <si>
    <t>ｼﾐｽﾞ</t>
  </si>
  <si>
    <t>390-0805</t>
  </si>
  <si>
    <t>0263-32-2078</t>
  </si>
  <si>
    <t>ｶﾏﾀﾞ</t>
  </si>
  <si>
    <t>390-0837</t>
  </si>
  <si>
    <t>0263-25-1088</t>
  </si>
  <si>
    <t>ｼﾝﾒｲ</t>
  </si>
  <si>
    <t>399-0007</t>
  </si>
  <si>
    <t>0263-25-3848</t>
  </si>
  <si>
    <t>ﾏﾙﾉｳﾁ</t>
  </si>
  <si>
    <t>390-0862</t>
  </si>
  <si>
    <t>0263-32-1962</t>
  </si>
  <si>
    <t>ｱｻﾋﾏﾁ</t>
  </si>
  <si>
    <t>390-0802</t>
  </si>
  <si>
    <t>0263-32-2048</t>
  </si>
  <si>
    <t>ﾏﾂｼﾏ</t>
  </si>
  <si>
    <t>390-0851</t>
  </si>
  <si>
    <t>0263-40-1367</t>
  </si>
  <si>
    <t>ｶｲｾｲ</t>
  </si>
  <si>
    <t>390-0822</t>
  </si>
  <si>
    <t>0263-26-1852</t>
  </si>
  <si>
    <t>ﾔﾏﾍﾞ</t>
  </si>
  <si>
    <t>390-0221</t>
  </si>
  <si>
    <t>0263-32-0267</t>
  </si>
  <si>
    <t>ﾀｶﾂﾅ</t>
  </si>
  <si>
    <t>390-0852</t>
  </si>
  <si>
    <t>0263-47-3929</t>
  </si>
  <si>
    <t>ｽｶﾞﾉ</t>
  </si>
  <si>
    <t>399-0033</t>
  </si>
  <si>
    <t>0263-58-2056</t>
  </si>
  <si>
    <t>ﾁｸﾏﾉ</t>
  </si>
  <si>
    <t>399-0032</t>
  </si>
  <si>
    <t>0263-58-2071</t>
  </si>
  <si>
    <t>ﾒｲｾﾞﾝ</t>
  </si>
  <si>
    <t>399-0021</t>
  </si>
  <si>
    <t>0263-86-0044</t>
  </si>
  <si>
    <t>ﾒﾄﾊﾞ</t>
  </si>
  <si>
    <t>390-0613</t>
  </si>
  <si>
    <t>0263-46-0285</t>
  </si>
  <si>
    <t>ﾊﾁﾓﾘ</t>
  </si>
  <si>
    <t>390-1104</t>
  </si>
  <si>
    <t>0263-99-2501</t>
  </si>
  <si>
    <t>ｼﾝﾀﾞｲﾏﾂﾓﾄ</t>
  </si>
  <si>
    <t>390-0871</t>
  </si>
  <si>
    <t>0263-37-2212</t>
  </si>
  <si>
    <t>ﾄﾞﾝｸﾞﾘﾑｶｶﾞﾀ</t>
  </si>
  <si>
    <t>399-1202</t>
  </si>
  <si>
    <t>0260-32-3755　</t>
  </si>
  <si>
    <t>ﾔｼﾛﾌｿﾞｸ</t>
  </si>
  <si>
    <t>更埴</t>
  </si>
  <si>
    <t xml:space="preserve">387-8501 </t>
  </si>
  <si>
    <t>千曲市屋代1000 番地</t>
  </si>
  <si>
    <t>026-480-2370</t>
  </si>
  <si>
    <t>清泉</t>
  </si>
  <si>
    <t>ｾｲｾﾝ</t>
  </si>
  <si>
    <t>長野市</t>
  </si>
  <si>
    <t>380-0801</t>
  </si>
  <si>
    <t>026-234-2301</t>
  </si>
  <si>
    <t>ｻｲｷｮｳ</t>
  </si>
  <si>
    <t>松本市</t>
  </si>
  <si>
    <t>399-0035</t>
  </si>
  <si>
    <t>0263-58-0311</t>
  </si>
  <si>
    <t>ｼｭｳﾎｳ</t>
  </si>
  <si>
    <t>390-0813</t>
  </si>
  <si>
    <t>0263-31-8311</t>
  </si>
  <si>
    <t>ﾆﾁﾀﾞｲ</t>
  </si>
  <si>
    <t>381-0038</t>
  </si>
  <si>
    <t>026-243-1079</t>
  </si>
  <si>
    <t>文化学園長野中学校</t>
  </si>
  <si>
    <t>文化学園</t>
  </si>
  <si>
    <t>ﾌﾞﾝｶｶﾞｸｴﾝ</t>
  </si>
  <si>
    <t>長野市</t>
  </si>
  <si>
    <t>380-0915</t>
  </si>
  <si>
    <t>長野市上千田141　</t>
  </si>
  <si>
    <t>026-226-8386</t>
  </si>
  <si>
    <t>諏訪清陵高校附属中学校</t>
  </si>
  <si>
    <t>清陵附属</t>
  </si>
  <si>
    <t>ｾｲﾘｮｳﾌｿﾞｸ</t>
  </si>
  <si>
    <t>諏訪</t>
  </si>
  <si>
    <t>392-8548</t>
  </si>
  <si>
    <t>諏訪市清水1-10-1</t>
  </si>
  <si>
    <t>0266-52-0201</t>
  </si>
  <si>
    <t>男子1年</t>
  </si>
  <si>
    <t>男子2年</t>
  </si>
  <si>
    <t>男子3年</t>
  </si>
  <si>
    <t>男子共通</t>
  </si>
  <si>
    <t>×</t>
  </si>
  <si>
    <t>1500m</t>
  </si>
  <si>
    <t>1500m</t>
  </si>
  <si>
    <t>走幅跳</t>
  </si>
  <si>
    <t>200m</t>
  </si>
  <si>
    <t>400m</t>
  </si>
  <si>
    <t>800m</t>
  </si>
  <si>
    <t>3000m</t>
  </si>
  <si>
    <t>110mH(0.914m)</t>
  </si>
  <si>
    <t>走高跳</t>
  </si>
  <si>
    <t>棒高跳</t>
  </si>
  <si>
    <t>砲丸投(5.000kg)</t>
  </si>
  <si>
    <t>四種競技</t>
  </si>
  <si>
    <t>男子2・3年</t>
  </si>
  <si>
    <t>100m</t>
  </si>
  <si>
    <t>走幅跳</t>
  </si>
  <si>
    <t>共通</t>
  </si>
  <si>
    <t>2・3年</t>
  </si>
  <si>
    <t>200m</t>
  </si>
  <si>
    <t>400m</t>
  </si>
  <si>
    <t>800m</t>
  </si>
  <si>
    <t>走高跳</t>
  </si>
  <si>
    <t>棒高跳</t>
  </si>
  <si>
    <t>四種競技</t>
  </si>
  <si>
    <t>110mH
(0.914m)</t>
  </si>
  <si>
    <t>砲丸投
(5.000kg)</t>
  </si>
  <si>
    <t>1500m</t>
  </si>
  <si>
    <t>女子共通</t>
  </si>
  <si>
    <t>女子1年</t>
  </si>
  <si>
    <t>女子2年</t>
  </si>
  <si>
    <t>女子3年</t>
  </si>
  <si>
    <t>女子2・3年</t>
  </si>
  <si>
    <t>100mH(0.762m)</t>
  </si>
  <si>
    <t>砲丸投(2.721kg)</t>
  </si>
  <si>
    <t>100m</t>
  </si>
  <si>
    <t>走幅跳</t>
  </si>
  <si>
    <t>共通</t>
  </si>
  <si>
    <t>×</t>
  </si>
  <si>
    <t>100m</t>
  </si>
  <si>
    <t>200m</t>
  </si>
  <si>
    <t>800m</t>
  </si>
  <si>
    <t>1500m</t>
  </si>
  <si>
    <t>走高跳</t>
  </si>
  <si>
    <t>100mH
(0.762m)</t>
  </si>
  <si>
    <t>砲丸投
(2.721kg)</t>
  </si>
  <si>
    <t>四種競技</t>
  </si>
  <si>
    <t>男子リレーのみ</t>
  </si>
  <si>
    <t>ﾘﾚｰのみ</t>
  </si>
  <si>
    <t>女子ﾘﾚｰのみ</t>
  </si>
  <si>
    <t>共通ﾘﾚｰのみ</t>
  </si>
  <si>
    <t>1・2年ﾘﾚｰのみ</t>
  </si>
  <si>
    <t/>
  </si>
  <si>
    <t>大町市立美麻小中学校</t>
  </si>
  <si>
    <t>380-0803</t>
  </si>
  <si>
    <t>長野市大字徳間1133番地</t>
  </si>
  <si>
    <t>026-296-1241</t>
  </si>
  <si>
    <t>長野市立長野中学校</t>
  </si>
  <si>
    <t>市立長野</t>
  </si>
  <si>
    <t>ｲﾁﾘﾂﾅｶﾞﾉ</t>
  </si>
  <si>
    <t>プログラム代合計</t>
  </si>
  <si>
    <t>ﾌﾟﾛｸﾞﾗﾑ追加注文数
(なければ空欄)</t>
  </si>
  <si>
    <t xml:space="preserve">無償配布１冊の他に追加で購入したい冊数を入れて下さい。
　　　　　　　　　　　　　　　　　　→
</t>
  </si>
  <si>
    <r>
      <t>※下段に</t>
    </r>
    <r>
      <rPr>
        <b/>
        <u val="single"/>
        <sz val="11"/>
        <color indexed="10"/>
        <rFont val="ＭＳ Ｐゴシック"/>
        <family val="3"/>
      </rPr>
      <t>公認ベスト記録</t>
    </r>
    <r>
      <rPr>
        <sz val="11"/>
        <color indexed="10"/>
        <rFont val="ＭＳ Ｐゴシック"/>
        <family val="3"/>
      </rPr>
      <t>を記載　書き方は使用方法および記入例参考</t>
    </r>
  </si>
  <si>
    <t>→</t>
  </si>
  <si>
    <r>
      <t xml:space="preserve">【大会別特記事項】
○始めに選手データシートに選手のデータ（ナンバー、氏名、学年）を入力してから、このシートで性別とナンバーを入力すると、選手データから氏名、ｶﾅ、学年データが自動検索されます。
○記録欄へは、地区大会決勝記録ではなく、今シーズンのベスト記録を入力します。その記録を元にデータによるプログラム編成を行いますので、公認記録で正しい記録を入力してください。陸協記録会のように目標記録は絶対入力しないでください。
（例：12秒57 → 1257 、4m85 → 485）記入例にあるように、400mも分表示です。
</t>
    </r>
    <r>
      <rPr>
        <b/>
        <sz val="12"/>
        <color indexed="10"/>
        <rFont val="ＭＳ Ｐゴシック"/>
        <family val="3"/>
      </rPr>
      <t>※リレーのみに出場する生徒もこのシートに「リレーのみ」で記入するようにお願いします。参考記録は空欄でＯＫです。</t>
    </r>
  </si>
  <si>
    <r>
      <t>【大会別特記事項】
ナンバーを入力すると、選手データから氏名、ｶﾅ、学年データが自動検索されます。
データによるプログラム編成を行いますので、参考記録（最高記録／目標記録）を必ず入力してください。
（例：1分06秒57 → 10657）
※</t>
    </r>
    <r>
      <rPr>
        <b/>
        <sz val="12"/>
        <color indexed="10"/>
        <rFont val="ＭＳ Ｐゴシック"/>
        <family val="3"/>
      </rPr>
      <t>リレーのみに出場する（個人種目は参加しない）する選手がいる場合は，「個人種目申込一覧表」シートにも必要事項を入力すること。</t>
    </r>
  </si>
  <si>
    <t>女子</t>
  </si>
  <si>
    <t>1年</t>
  </si>
  <si>
    <t>1年</t>
  </si>
  <si>
    <t>2年</t>
  </si>
  <si>
    <t>3年</t>
  </si>
  <si>
    <t>2・3年</t>
  </si>
  <si>
    <t>参加人数制限</t>
  </si>
  <si>
    <t>【エントリーについての注意と手順】</t>
  </si>
  <si>
    <t>必ず下記の手順に沿ってエントリーファイルの入力を行ってください。</t>
  </si>
  <si>
    <t>①黄色のセルは入力（選択）必須事項です。必ず入力してください。</t>
  </si>
  <si>
    <t>③入力した内容がプログラム、記録、賞状等にそのまま反映されます。</t>
  </si>
  <si>
    <t>（例：1000ｍ　3分20秒48 → 32048、　走幅跳　3m20　→　320）</t>
  </si>
  <si>
    <t>エントリー情報入力画面を開いて、</t>
  </si>
  <si>
    <t>①大会を選択　</t>
  </si>
  <si>
    <t>　※大会ごとにファイルの送信先が異なりますので、間違いのないよう注意してください。</t>
  </si>
  <si>
    <t>　　間違えて他の大会を選択し送信するとエントリーファイルが届きません。</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</si>
  <si>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</si>
  <si>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</si>
  <si>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</si>
  <si>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</si>
  <si>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</si>
  <si>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</si>
  <si>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</si>
  <si>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</si>
  <si>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</si>
  <si>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</si>
  <si>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</si>
  <si>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</si>
  <si>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</si>
  <si>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</si>
  <si>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⑨受付完了の自動返信メールを受信し、内容を確認してください。</t>
  </si>
  <si>
    <t>　（同サイトの「エントリー状況確認」のページでも確認が出来ます）</t>
  </si>
  <si>
    <t>男子</t>
  </si>
  <si>
    <t>女子</t>
  </si>
  <si>
    <t>☆エントリーファイル入力の基本について</t>
  </si>
  <si>
    <t>②入力開始後、赤いエラーメッセージなど出る場合は何らかのミスがある時です。</t>
  </si>
  <si>
    <t>　　絶対に、他のデータからの貼付けはしないで下さい。種目間違いが多発しています。</t>
  </si>
  <si>
    <t>※１　「出場個人種目」をプルダウンから選択して下さい。</t>
  </si>
  <si>
    <t>出場個人種目　※１</t>
  </si>
  <si>
    <r>
      <rPr>
        <sz val="14"/>
        <color indexed="10"/>
        <rFont val="Meiryo UI"/>
        <family val="3"/>
      </rPr>
      <t>中体連登録番号</t>
    </r>
    <r>
      <rPr>
        <sz val="14"/>
        <color indexed="8"/>
        <rFont val="Meiryo UI"/>
        <family val="3"/>
      </rPr>
      <t>を入力すること。</t>
    </r>
  </si>
  <si>
    <t>ﾘｽﾄ選択</t>
  </si>
  <si>
    <t>公認ベスト記録　※２</t>
  </si>
  <si>
    <t>※２　「公認ベスト記録」に自己記録を入力して下さい。(どうしてもない場合は校内ベスト記録)</t>
  </si>
  <si>
    <t>　　半角数字のみとし単位（秒、ｍ、：、.、など）は入れないで下さい。</t>
  </si>
  <si>
    <t>　　トラック種目は1/100秒までとし、手動で12秒6の場合でも、1260と入力してください。</t>
  </si>
  <si>
    <t>※この記録を参考に組みわけをしますので必ず入力してください。</t>
  </si>
  <si>
    <t>　　種目の人数が、右側の表に出ます。参加制限を超えている場合は黄色の背景で警告が出ます。確認下さい。</t>
  </si>
  <si>
    <t>※姓と名の間にスペースを入れる。スペースに問題がある場合、右側欄外にメッセージが出ます。</t>
  </si>
  <si>
    <t>男子1年</t>
  </si>
  <si>
    <t>※このシートを印刷し、学校長印を押印して各地区専門委員長に渡してください。（詳しくは各地区要項参照）</t>
  </si>
  <si>
    <t>エントリーファイル名の変更</t>
  </si>
  <si>
    <t>エントリーセンターからのエントリーファイル送信方法</t>
  </si>
  <si>
    <t>必要事項を記入したエントリーファイルは、県陸協エントリーセンター（http://nrk-entry.com/）から送信してください。</t>
  </si>
  <si>
    <t>○1つのミスの修復にかなりの時間がかかります。作成方法を熟読してミスのないようにしてください。</t>
  </si>
  <si>
    <t>○太い赤字は例年エントリーエラーが発生している項目です。</t>
  </si>
  <si>
    <r>
      <t>④</t>
    </r>
    <r>
      <rPr>
        <b/>
        <sz val="16"/>
        <color indexed="10"/>
        <rFont val="Meiryo UI"/>
        <family val="3"/>
      </rPr>
      <t>シート・セルの削除・挿入などはしないでください。</t>
    </r>
  </si>
  <si>
    <t>男子エラー</t>
  </si>
  <si>
    <t>女子エラー</t>
  </si>
  <si>
    <t>　</t>
  </si>
  <si>
    <t>の表示は人数超過の種目です。</t>
  </si>
  <si>
    <t>棒高跳</t>
  </si>
  <si>
    <t>110mH
(0.914m)</t>
  </si>
  <si>
    <t>砲丸投
(5.000kg)</t>
  </si>
  <si>
    <t>100mH
(0.762m)</t>
  </si>
  <si>
    <t>砲丸投
(2.721kg)</t>
  </si>
  <si>
    <t>第56回長野県中学校総合体育大会陸上競技大会</t>
  </si>
  <si>
    <t>6/13 締切</t>
  </si>
  <si>
    <t>100m</t>
  </si>
  <si>
    <t>○ファイル名は17chugakusotai_○○○にして下さい。（下記参照）</t>
  </si>
  <si>
    <t>ダウンロード時のファイル名は「17chugakusotai_entryfile」となっているので、「entryfile」の部分を消去して、</t>
  </si>
  <si>
    <t>必ず漢字で所属名を入れて下さい。（例：「信州中学校」の場合　17chugakusotai_entryfile を 17chugakusotai_信州 　に変更してください）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</si>
</sst>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部&quot;"/>
  </numFmts>
  <fonts count="10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9"/>
      <name val="ＭＳ Ｐゴシック"/>
      <family val="3"/>
    </font>
    <font>
      <sz val="12"/>
      <color indexed="8"/>
      <name val="ＭＳ Ｐゴシック"/>
      <family val="3"/>
    </font>
    <font>
      <sz val="9"/>
      <color indexed="8"/>
      <name val="ＭＳ Ｐゴシック"/>
      <family val="3"/>
    </font>
    <font>
      <b/>
      <sz val="12"/>
      <color indexed="10"/>
      <name val="ＭＳ Ｐゴシック"/>
      <family val="3"/>
    </font>
    <font>
      <b/>
      <sz val="13"/>
      <color indexed="56"/>
      <name val="ＭＳ Ｐゴシック"/>
      <family val="3"/>
    </font>
    <font>
      <b/>
      <sz val="11"/>
      <color indexed="10"/>
      <name val="ＭＳ Ｐゴシック"/>
      <family val="3"/>
    </font>
    <font>
      <sz val="8"/>
      <color indexed="10"/>
      <name val="ＭＳ Ｐゴシック"/>
      <family val="3"/>
    </font>
    <font>
      <b/>
      <u val="single"/>
      <sz val="11"/>
      <color indexed="10"/>
      <name val="ＭＳ Ｐゴシック"/>
      <family val="3"/>
    </font>
    <font>
      <sz val="11"/>
      <name val="HG創英角ｺﾞｼｯｸUB"/>
      <family val="3"/>
    </font>
    <font>
      <sz val="11"/>
      <name val="HGS創英角ｺﾞｼｯｸUB"/>
      <family val="3"/>
    </font>
    <font>
      <sz val="10"/>
      <color indexed="9"/>
      <name val="ＭＳ Ｐゴシック"/>
      <family val="3"/>
    </font>
    <font>
      <sz val="11"/>
      <color indexed="8"/>
      <name val="Meiryo UI"/>
      <family val="3"/>
    </font>
    <font>
      <sz val="16"/>
      <color indexed="8"/>
      <name val="Meiryo UI"/>
      <family val="3"/>
    </font>
    <font>
      <sz val="11"/>
      <name val="Meiryo UI"/>
      <family val="3"/>
    </font>
    <font>
      <b/>
      <sz val="16"/>
      <name val="ＭＳ Ｐゴシック"/>
      <family val="3"/>
    </font>
    <font>
      <sz val="14"/>
      <color indexed="8"/>
      <name val="Meiryo UI"/>
      <family val="3"/>
    </font>
    <font>
      <sz val="16"/>
      <name val="Meiryo UI"/>
      <family val="3"/>
    </font>
    <font>
      <sz val="14"/>
      <name val="Meiryo UI"/>
      <family val="3"/>
    </font>
    <font>
      <sz val="14"/>
      <color indexed="10"/>
      <name val="Meiryo UI"/>
      <family val="3"/>
    </font>
    <font>
      <b/>
      <sz val="16"/>
      <color indexed="12"/>
      <name val="Meiryo UI"/>
      <family val="3"/>
    </font>
    <font>
      <sz val="16"/>
      <color indexed="10"/>
      <name val="Meiryo UI"/>
      <family val="3"/>
    </font>
    <font>
      <b/>
      <sz val="14"/>
      <color indexed="12"/>
      <name val="Meiryo UI"/>
      <family val="3"/>
    </font>
    <font>
      <b/>
      <sz val="14"/>
      <color indexed="10"/>
      <name val="Meiryo UI"/>
      <family val="3"/>
    </font>
    <font>
      <b/>
      <sz val="14"/>
      <color indexed="8"/>
      <name val="Meiryo UI"/>
      <family val="3"/>
    </font>
    <font>
      <b/>
      <sz val="14"/>
      <name val="Meiryo UI"/>
      <family val="3"/>
    </font>
    <font>
      <b/>
      <sz val="18"/>
      <color indexed="10"/>
      <name val="Meiryo UI"/>
      <family val="3"/>
    </font>
    <font>
      <b/>
      <sz val="16"/>
      <color indexed="10"/>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創英角ｺﾞｼｯｸUB"/>
      <family val="3"/>
    </font>
    <font>
      <sz val="11"/>
      <color indexed="8"/>
      <name val="HG創英角ｺﾞｼｯｸUB"/>
      <family val="3"/>
    </font>
    <font>
      <sz val="9"/>
      <color indexed="9"/>
      <name val="ＭＳ Ｐゴシック"/>
      <family val="3"/>
    </font>
    <font>
      <b/>
      <sz val="14"/>
      <color indexed="10"/>
      <name val="ＭＳ Ｐゴシック"/>
      <family val="3"/>
    </font>
    <font>
      <b/>
      <sz val="16"/>
      <color indexed="8"/>
      <name val="ＭＳ Ｐゴシック"/>
      <family val="3"/>
    </font>
    <font>
      <b/>
      <sz val="18"/>
      <color indexed="9"/>
      <name val="Meiryo UI"/>
      <family val="3"/>
    </font>
    <font>
      <b/>
      <sz val="16"/>
      <color indexed="9"/>
      <name val="Meiryo UI"/>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theme="1"/>
      <name val="HGP創英角ｺﾞｼｯｸUB"/>
      <family val="3"/>
    </font>
    <font>
      <sz val="11"/>
      <color theme="1"/>
      <name val="HG創英角ｺﾞｼｯｸUB"/>
      <family val="3"/>
    </font>
    <font>
      <sz val="9"/>
      <color theme="0"/>
      <name val="ＭＳ Ｐゴシック"/>
      <family val="3"/>
    </font>
    <font>
      <sz val="11"/>
      <color theme="0"/>
      <name val="ＭＳ Ｐゴシック"/>
      <family val="3"/>
    </font>
    <font>
      <b/>
      <sz val="14"/>
      <color rgb="FFFF0000"/>
      <name val="ＭＳ Ｐゴシック"/>
      <family val="3"/>
    </font>
    <font>
      <sz val="11"/>
      <color theme="1"/>
      <name val="Meiryo UI"/>
      <family val="3"/>
    </font>
    <font>
      <b/>
      <sz val="11"/>
      <color rgb="FFFF0000"/>
      <name val="ＭＳ Ｐゴシック"/>
      <family val="3"/>
    </font>
    <font>
      <b/>
      <sz val="16"/>
      <color theme="1"/>
      <name val="ＭＳ Ｐゴシック"/>
      <family val="3"/>
    </font>
    <font>
      <b/>
      <sz val="18"/>
      <color theme="0"/>
      <name val="Meiryo UI"/>
      <family val="3"/>
    </font>
    <font>
      <sz val="16"/>
      <color theme="1"/>
      <name val="Meiryo UI"/>
      <family val="3"/>
    </font>
    <font>
      <sz val="14"/>
      <color theme="1"/>
      <name val="Meiryo UI"/>
      <family val="3"/>
    </font>
    <font>
      <sz val="14"/>
      <color rgb="FFFF0000"/>
      <name val="Meiryo UI"/>
      <family val="3"/>
    </font>
    <font>
      <b/>
      <sz val="14"/>
      <color rgb="FF0000CC"/>
      <name val="Meiryo UI"/>
      <family val="3"/>
    </font>
    <font>
      <b/>
      <sz val="14"/>
      <color rgb="FFFF0000"/>
      <name val="Meiryo UI"/>
      <family val="3"/>
    </font>
    <font>
      <b/>
      <sz val="14"/>
      <color theme="1"/>
      <name val="Meiryo UI"/>
      <family val="3"/>
    </font>
    <font>
      <b/>
      <sz val="14"/>
      <color rgb="FF0000FF"/>
      <name val="Meiryo UI"/>
      <family val="3"/>
    </font>
    <font>
      <b/>
      <sz val="16"/>
      <color theme="0"/>
      <name val="Meiryo UI"/>
      <family val="3"/>
    </font>
    <font>
      <b/>
      <sz val="8"/>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12"/>
        <bgColor indexed="64"/>
      </patternFill>
    </fill>
    <fill>
      <patternFill patternType="solid">
        <fgColor theme="0" tint="-0.3499799966812134"/>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rgb="FFFFFF99"/>
        <bgColor indexed="64"/>
      </patternFill>
    </fill>
    <fill>
      <patternFill patternType="solid">
        <fgColor indexed="51"/>
        <bgColor indexed="64"/>
      </patternFill>
    </fill>
    <fill>
      <patternFill patternType="solid">
        <fgColor rgb="FFFF66FF"/>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thin"/>
      <right style="hair"/>
      <top style="thin"/>
      <bottom style="hair"/>
    </border>
    <border>
      <left style="medium"/>
      <right style="hair"/>
      <top style="medium"/>
      <bottom style="hair"/>
    </border>
    <border>
      <left style="thin"/>
      <right style="hair"/>
      <top style="medium"/>
      <bottom style="hair"/>
    </border>
    <border>
      <left style="hair"/>
      <right style="medium"/>
      <top style="thin"/>
      <bottom style="hair"/>
    </border>
    <border>
      <left style="medium"/>
      <right style="medium"/>
      <top style="thin"/>
      <bottom style="medium"/>
    </border>
    <border>
      <left style="hair"/>
      <right style="medium"/>
      <top style="hair"/>
      <bottom style="medium"/>
    </border>
    <border>
      <left style="thin"/>
      <right style="hair"/>
      <top style="hair"/>
      <bottom style="medium"/>
    </border>
    <border>
      <left style="medium"/>
      <right style="hair"/>
      <top style="medium"/>
      <bottom/>
    </border>
    <border>
      <left style="hair"/>
      <right style="hair"/>
      <top style="medium"/>
      <bottom/>
    </border>
    <border>
      <left style="medium"/>
      <right style="thin"/>
      <top style="thin"/>
      <bottom style="thin"/>
    </border>
    <border>
      <left style="medium"/>
      <right style="thin"/>
      <top style="thin"/>
      <bottom style="medium"/>
    </border>
    <border>
      <left style="thin"/>
      <right style="thin"/>
      <top style="thin"/>
      <bottom style="thin"/>
    </border>
    <border>
      <left style="hair"/>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thin"/>
    </border>
    <border>
      <left style="hair"/>
      <right style="thin"/>
      <top style="medium"/>
      <bottom style="hair"/>
    </border>
    <border>
      <left style="hair"/>
      <right style="medium"/>
      <top style="medium"/>
      <bottom style="hair"/>
    </border>
    <border>
      <left/>
      <right style="medium"/>
      <top/>
      <bottom style="medium"/>
    </border>
    <border>
      <left/>
      <right style="medium"/>
      <top style="medium"/>
      <bottom/>
    </border>
    <border>
      <left/>
      <right style="medium"/>
      <top/>
      <bottom/>
    </border>
    <border>
      <left style="medium"/>
      <right style="hair"/>
      <top style="hair"/>
      <bottom style="medium"/>
    </border>
    <border>
      <left style="hair"/>
      <right style="thin"/>
      <top style="hair"/>
      <bottom style="medium"/>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hair"/>
      <right style="thin"/>
      <top style="thin"/>
      <bottom style="hair"/>
    </border>
    <border>
      <left style="thin"/>
      <right style="thin"/>
      <top style="medium"/>
      <bottom style="thin"/>
    </border>
    <border>
      <left style="thin"/>
      <right style="thin"/>
      <top/>
      <bottom style="thin"/>
    </border>
    <border>
      <left style="thin"/>
      <right style="thin"/>
      <top style="thin"/>
      <bottom style="medium"/>
    </border>
    <border>
      <left style="thin"/>
      <right/>
      <top/>
      <bottom style="thin"/>
    </border>
    <border>
      <left style="thin"/>
      <right>
        <color indexed="63"/>
      </right>
      <top style="medium"/>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top style="thin"/>
      <bottom style="medium"/>
    </border>
    <border>
      <left style="thin"/>
      <right style="thin"/>
      <top/>
      <bottom>
        <color indexed="63"/>
      </bottom>
    </border>
    <border>
      <left>
        <color indexed="63"/>
      </left>
      <right>
        <color indexed="63"/>
      </right>
      <top style="medium"/>
      <bottom style="medium"/>
    </border>
    <border>
      <left/>
      <right style="hair"/>
      <top style="medium"/>
      <bottom/>
    </border>
    <border>
      <left>
        <color indexed="63"/>
      </left>
      <right style="hair"/>
      <top style="thin"/>
      <bottom style="medium"/>
    </border>
    <border>
      <left style="thin"/>
      <right style="medium"/>
      <top style="thin"/>
      <bottom style="medium"/>
    </border>
    <border>
      <left style="medium"/>
      <right/>
      <top/>
      <bottom/>
    </border>
    <border>
      <left>
        <color indexed="63"/>
      </left>
      <right>
        <color indexed="63"/>
      </right>
      <top>
        <color indexed="63"/>
      </top>
      <bottom style="thin"/>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hair">
        <color indexed="12"/>
      </bottom>
    </border>
    <border>
      <left style="thin">
        <color indexed="12"/>
      </left>
      <right style="thin">
        <color indexed="12"/>
      </right>
      <top style="hair">
        <color indexed="12"/>
      </top>
      <bottom style="hair">
        <color indexed="12"/>
      </bottom>
    </border>
    <border>
      <left style="thin">
        <color indexed="10"/>
      </left>
      <right style="thin">
        <color indexed="10"/>
      </right>
      <top style="thin">
        <color indexed="10"/>
      </top>
      <bottom style="thin">
        <color indexed="10"/>
      </bottom>
    </border>
    <border>
      <left style="thin">
        <color indexed="10"/>
      </left>
      <right style="thin">
        <color indexed="10"/>
      </right>
      <top style="hair">
        <color indexed="10"/>
      </top>
      <bottom style="hair">
        <color indexed="10"/>
      </bottom>
    </border>
    <border>
      <left style="thin">
        <color indexed="10"/>
      </left>
      <right style="thin">
        <color indexed="10"/>
      </right>
      <top>
        <color indexed="63"/>
      </top>
      <bottom style="hair">
        <color indexed="10"/>
      </bottom>
    </border>
    <border>
      <left style="thin"/>
      <right style="thin"/>
      <top style="thin"/>
      <bottom/>
    </border>
    <border>
      <left style="thin"/>
      <right>
        <color indexed="63"/>
      </right>
      <top style="thin"/>
      <bottom style="thin"/>
    </border>
    <border>
      <left style="thin"/>
      <right>
        <color indexed="63"/>
      </right>
      <top style="thin"/>
      <bottom style="medium"/>
    </border>
    <border>
      <left style="thin"/>
      <right/>
      <top style="medium"/>
      <bottom style="thin"/>
    </border>
    <border>
      <left style="thin"/>
      <right style="medium"/>
      <top/>
      <bottom style="thin"/>
    </border>
    <border>
      <left style="thin"/>
      <right style="medium"/>
      <top style="thin"/>
      <bottom style="thin"/>
    </border>
    <border>
      <left style="medium"/>
      <right style="medium"/>
      <top/>
      <bottom>
        <color indexed="63"/>
      </bottom>
    </border>
    <border>
      <left style="thin">
        <color indexed="12"/>
      </left>
      <right style="thin">
        <color indexed="12"/>
      </right>
      <top>
        <color indexed="63"/>
      </top>
      <bottom>
        <color indexed="63"/>
      </bottom>
    </border>
    <border>
      <left style="thin">
        <color indexed="12"/>
      </left>
      <right style="thin">
        <color indexed="12"/>
      </right>
      <top style="thin">
        <color indexed="12"/>
      </top>
      <bottom style="hair">
        <color indexed="12"/>
      </bottom>
    </border>
    <border>
      <left style="thin">
        <color theme="0"/>
      </left>
      <right style="thin">
        <color indexed="1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indexed="10"/>
      </top>
      <bottom style="thin">
        <color indexed="10"/>
      </bottom>
    </border>
    <border>
      <left style="thin">
        <color theme="0"/>
      </left>
      <right style="thin">
        <color indexed="10"/>
      </right>
      <top style="thin">
        <color indexed="10"/>
      </top>
      <bottom style="thin">
        <color indexed="10"/>
      </bottom>
    </border>
    <border>
      <left style="thin">
        <color theme="0"/>
      </left>
      <right style="thin">
        <color indexed="12"/>
      </right>
      <top style="thin">
        <color theme="0"/>
      </top>
      <bottom style="thin">
        <color theme="0"/>
      </bottom>
    </border>
    <border>
      <left style="thin">
        <color theme="0"/>
      </left>
      <right style="thin">
        <color theme="0"/>
      </right>
      <top style="thin">
        <color indexed="12"/>
      </top>
      <bottom style="thin">
        <color indexed="12"/>
      </bottom>
    </border>
    <border>
      <left style="thin">
        <color theme="0"/>
      </left>
      <right style="thin">
        <color indexed="12"/>
      </right>
      <top style="thin">
        <color indexed="12"/>
      </top>
      <bottom style="thin">
        <color indexed="12"/>
      </bottom>
    </border>
    <border>
      <left style="hair"/>
      <right style="hair"/>
      <top/>
      <bottom style="thin"/>
    </border>
    <border>
      <left>
        <color indexed="63"/>
      </left>
      <right>
        <color indexed="63"/>
      </right>
      <top style="thin"/>
      <bottom style="hair"/>
    </border>
    <border>
      <left style="hair"/>
      <right style="hair"/>
      <top style="thin"/>
      <bottom style="hair"/>
    </border>
    <border>
      <left>
        <color indexed="63"/>
      </left>
      <right>
        <color indexed="63"/>
      </right>
      <top style="hair"/>
      <bottom style="hair"/>
    </border>
    <border>
      <left style="hair"/>
      <right style="hair"/>
      <top style="hair"/>
      <bottom style="hair"/>
    </border>
    <border>
      <left style="hair"/>
      <right>
        <color indexed="63"/>
      </right>
      <top/>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style="hair"/>
    </border>
    <border>
      <left style="hair"/>
      <right style="hair"/>
      <top/>
      <bottom>
        <color indexed="63"/>
      </bottom>
    </border>
    <border>
      <left style="hair"/>
      <right>
        <color indexed="63"/>
      </right>
      <top style="thin"/>
      <bottom>
        <color indexed="63"/>
      </bottom>
    </border>
    <border>
      <left style="thin">
        <color theme="0"/>
      </left>
      <right style="thin">
        <color theme="0"/>
      </right>
      <top style="thin">
        <color theme="0"/>
      </top>
      <bottom>
        <color indexed="63"/>
      </bottom>
    </border>
    <border>
      <left>
        <color indexed="63"/>
      </left>
      <right style="hair"/>
      <top/>
      <bottom style="thin"/>
    </border>
    <border>
      <left>
        <color indexed="63"/>
      </left>
      <right style="thin"/>
      <top style="thin"/>
      <bottom style="thin"/>
    </border>
    <border>
      <left style="medium"/>
      <right style="thin"/>
      <top style="medium"/>
      <bottom style="thin"/>
    </border>
    <border>
      <left style="medium"/>
      <right/>
      <top style="medium"/>
      <bottom/>
    </border>
    <border>
      <left style="medium"/>
      <right/>
      <top/>
      <bottom style="medium"/>
    </border>
    <border>
      <left>
        <color indexed="63"/>
      </left>
      <right>
        <color indexed="63"/>
      </right>
      <top>
        <color indexed="63"/>
      </top>
      <bottom style="medium"/>
    </border>
    <border>
      <left style="thin"/>
      <right style="thin"/>
      <top style="medium"/>
      <bottom/>
    </border>
    <border>
      <left style="medium"/>
      <right/>
      <top style="medium"/>
      <bottom style="medium"/>
    </border>
    <border>
      <left/>
      <right style="medium"/>
      <top style="medium"/>
      <bottom style="medium"/>
    </border>
    <border>
      <left style="medium"/>
      <right/>
      <top/>
      <bottom style="thin"/>
    </border>
    <border>
      <left/>
      <right style="thin"/>
      <top/>
      <bottom style="thin"/>
    </border>
    <border>
      <left/>
      <right/>
      <top style="medium"/>
      <bottom style="thin"/>
    </border>
    <border>
      <left/>
      <right style="medium"/>
      <top style="medium"/>
      <bottom style="thin"/>
    </border>
    <border>
      <left>
        <color indexed="63"/>
      </left>
      <right>
        <color indexed="63"/>
      </right>
      <top style="thin"/>
      <bottom style="medium"/>
    </border>
    <border>
      <left/>
      <right style="medium"/>
      <top style="thin"/>
      <bottom style="medium"/>
    </border>
    <border>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style="medium"/>
      <top style="medium"/>
      <bottom style="thin"/>
    </border>
    <border>
      <left>
        <color indexed="63"/>
      </left>
      <right style="thin"/>
      <top style="thin"/>
      <bottom style="medium"/>
    </border>
    <border>
      <left style="thin"/>
      <right>
        <color indexed="63"/>
      </right>
      <top style="thin"/>
      <bottom>
        <color indexed="63"/>
      </bottom>
    </border>
    <border>
      <left/>
      <right style="thin"/>
      <top style="medium"/>
      <bottom/>
    </border>
    <border>
      <left>
        <color indexed="63"/>
      </left>
      <right style="thin"/>
      <top>
        <color indexed="63"/>
      </top>
      <bottom style="medium"/>
    </border>
    <border>
      <left style="medium"/>
      <right style="thin"/>
      <top/>
      <bottom style="thin"/>
    </border>
    <border>
      <left style="thin"/>
      <right style="medium"/>
      <top>
        <color indexed="63"/>
      </top>
      <bottom>
        <color indexed="63"/>
      </bottom>
    </border>
    <border>
      <left>
        <color indexed="63"/>
      </left>
      <right style="thin"/>
      <top style="medium"/>
      <bottom style="medium"/>
    </border>
    <border>
      <left style="thin"/>
      <right style="thin"/>
      <top/>
      <bottom style="medium"/>
    </border>
    <border>
      <left style="hair"/>
      <right>
        <color indexed="63"/>
      </right>
      <top style="medium"/>
      <bottom style="medium"/>
    </border>
    <border>
      <left style="hair"/>
      <right/>
      <top style="thin"/>
      <bottom style="medium"/>
    </border>
    <border>
      <left>
        <color indexed="63"/>
      </left>
      <right>
        <color indexed="63"/>
      </right>
      <top style="thin"/>
      <bottom>
        <color indexed="63"/>
      </bottom>
    </border>
    <border>
      <left>
        <color indexed="63"/>
      </left>
      <right>
        <color indexed="63"/>
      </right>
      <top/>
      <bottom style="double"/>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0" borderId="4" applyNumberFormat="0" applyAlignment="0" applyProtection="0"/>
    <xf numFmtId="0" fontId="0" fillId="0" borderId="0">
      <alignment vertical="center"/>
      <protection/>
    </xf>
    <xf numFmtId="0" fontId="4" fillId="0" borderId="0">
      <alignment/>
      <protection/>
    </xf>
    <xf numFmtId="0" fontId="15" fillId="0" borderId="0" applyNumberFormat="0" applyFill="0" applyBorder="0" applyAlignment="0" applyProtection="0"/>
    <xf numFmtId="0" fontId="80" fillId="31" borderId="0" applyNumberFormat="0" applyBorder="0" applyAlignment="0" applyProtection="0"/>
  </cellStyleXfs>
  <cellXfs count="442">
    <xf numFmtId="0" fontId="0" fillId="0" borderId="0" xfId="0" applyFont="1" applyAlignment="1">
      <alignment vertical="center"/>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xf>
    <xf numFmtId="0" fontId="0" fillId="32" borderId="12" xfId="0" applyFill="1" applyBorder="1" applyAlignment="1" applyProtection="1">
      <alignment horizontal="center" vertical="center"/>
      <protection locked="0"/>
    </xf>
    <xf numFmtId="0" fontId="0" fillId="32" borderId="13" xfId="0" applyFill="1" applyBorder="1" applyAlignment="1" applyProtection="1">
      <alignment horizontal="center" vertical="center"/>
      <protection locked="0"/>
    </xf>
    <xf numFmtId="0" fontId="0" fillId="32" borderId="14" xfId="0" applyFill="1" applyBorder="1" applyAlignment="1" applyProtection="1">
      <alignment vertical="center"/>
      <protection/>
    </xf>
    <xf numFmtId="0" fontId="3" fillId="32" borderId="15" xfId="0" applyFont="1" applyFill="1" applyBorder="1" applyAlignment="1" applyProtection="1">
      <alignment horizontal="center" vertical="center"/>
      <protection locked="0"/>
    </xf>
    <xf numFmtId="0" fontId="0" fillId="32" borderId="16" xfId="0" applyFill="1" applyBorder="1" applyAlignment="1" applyProtection="1">
      <alignment vertical="center"/>
      <protection/>
    </xf>
    <xf numFmtId="0" fontId="4" fillId="0" borderId="0" xfId="0" applyFont="1" applyAlignment="1">
      <alignment horizontal="center" vertical="center"/>
    </xf>
    <xf numFmtId="0" fontId="4" fillId="0" borderId="0" xfId="0" applyFont="1" applyAlignment="1">
      <alignment vertical="center"/>
    </xf>
    <xf numFmtId="0" fontId="0" fillId="3" borderId="17" xfId="0" applyFill="1" applyBorder="1" applyAlignment="1" applyProtection="1">
      <alignment horizontal="center" vertical="center"/>
      <protection/>
    </xf>
    <xf numFmtId="49" fontId="6" fillId="33" borderId="18" xfId="61" applyNumberFormat="1" applyFont="1" applyFill="1" applyBorder="1" applyAlignment="1">
      <alignment horizontal="center" vertical="top" shrinkToFit="1"/>
      <protection/>
    </xf>
    <xf numFmtId="49" fontId="6" fillId="33" borderId="19" xfId="61" applyNumberFormat="1" applyFont="1" applyFill="1" applyBorder="1" applyAlignment="1">
      <alignment horizontal="center" vertical="top"/>
      <protection/>
    </xf>
    <xf numFmtId="49" fontId="5" fillId="34" borderId="20" xfId="61" applyNumberFormat="1" applyFont="1" applyFill="1" applyBorder="1" applyAlignment="1">
      <alignment horizontal="center" vertical="center" shrinkToFit="1"/>
      <protection/>
    </xf>
    <xf numFmtId="49" fontId="5" fillId="34" borderId="21" xfId="61" applyNumberFormat="1" applyFont="1" applyFill="1" applyBorder="1" applyAlignment="1">
      <alignment horizontal="center" vertical="center" shrinkToFit="1"/>
      <protection/>
    </xf>
    <xf numFmtId="49" fontId="6" fillId="3" borderId="18" xfId="61" applyNumberFormat="1" applyFont="1" applyFill="1" applyBorder="1" applyAlignment="1">
      <alignment horizontal="center" vertical="top" shrinkToFit="1"/>
      <protection/>
    </xf>
    <xf numFmtId="49" fontId="6" fillId="3" borderId="19" xfId="61" applyNumberFormat="1" applyFont="1" applyFill="1" applyBorder="1" applyAlignment="1">
      <alignment horizontal="center" vertical="top"/>
      <protection/>
    </xf>
    <xf numFmtId="0" fontId="5" fillId="34" borderId="22" xfId="61" applyFont="1" applyFill="1" applyBorder="1" applyAlignment="1">
      <alignment horizontal="center" vertical="center" shrinkToFit="1"/>
      <protection/>
    </xf>
    <xf numFmtId="49" fontId="6" fillId="33" borderId="23" xfId="61" applyNumberFormat="1" applyFont="1" applyFill="1" applyBorder="1" applyAlignment="1">
      <alignment horizontal="center" vertical="top"/>
      <protection/>
    </xf>
    <xf numFmtId="49" fontId="6" fillId="3" borderId="23" xfId="61" applyNumberFormat="1" applyFont="1" applyFill="1" applyBorder="1" applyAlignment="1">
      <alignment horizontal="center" vertical="top"/>
      <protection/>
    </xf>
    <xf numFmtId="0" fontId="4" fillId="33" borderId="24" xfId="0" applyFont="1" applyFill="1" applyBorder="1" applyAlignment="1">
      <alignment horizontal="center" vertical="top"/>
    </xf>
    <xf numFmtId="0" fontId="4" fillId="3" borderId="24" xfId="0" applyFont="1" applyFill="1" applyBorder="1" applyAlignment="1">
      <alignment horizontal="center" vertical="top"/>
    </xf>
    <xf numFmtId="0" fontId="5" fillId="34" borderId="20" xfId="61" applyFont="1" applyFill="1" applyBorder="1" applyAlignment="1">
      <alignment horizontal="center" vertical="center" shrinkToFit="1"/>
      <protection/>
    </xf>
    <xf numFmtId="0" fontId="11" fillId="0" borderId="25"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32" borderId="26"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28" xfId="0" applyFill="1" applyBorder="1" applyAlignment="1" applyProtection="1">
      <alignment vertical="center"/>
      <protection/>
    </xf>
    <xf numFmtId="0" fontId="0" fillId="0" borderId="29" xfId="0" applyFill="1" applyBorder="1" applyAlignment="1" applyProtection="1">
      <alignment vertical="center"/>
      <protection/>
    </xf>
    <xf numFmtId="0" fontId="11" fillId="0" borderId="30"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vertical="center"/>
      <protection/>
    </xf>
    <xf numFmtId="0" fontId="0" fillId="0" borderId="17"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4" xfId="0" applyFill="1" applyBorder="1" applyAlignment="1" applyProtection="1">
      <alignment vertical="center"/>
      <protection/>
    </xf>
    <xf numFmtId="179" fontId="0" fillId="32" borderId="15" xfId="0" applyNumberFormat="1" applyFill="1" applyBorder="1" applyAlignment="1" applyProtection="1">
      <alignment horizontal="center" vertical="center"/>
      <protection locked="0"/>
    </xf>
    <xf numFmtId="0" fontId="18" fillId="0" borderId="22" xfId="0" applyFont="1" applyFill="1" applyBorder="1" applyAlignment="1" applyProtection="1">
      <alignment vertical="center" shrinkToFit="1"/>
      <protection/>
    </xf>
    <xf numFmtId="0" fontId="18" fillId="0" borderId="22" xfId="0" applyNumberFormat="1" applyFont="1" applyFill="1" applyBorder="1" applyAlignment="1" applyProtection="1">
      <alignment vertical="center" shrinkToFit="1"/>
      <protection/>
    </xf>
    <xf numFmtId="0" fontId="18" fillId="0" borderId="40" xfId="0" applyFont="1" applyFill="1" applyBorder="1" applyAlignment="1" applyProtection="1">
      <alignment vertical="center" shrinkToFit="1"/>
      <protection/>
    </xf>
    <xf numFmtId="0" fontId="18" fillId="0" borderId="41" xfId="0" applyFont="1" applyFill="1" applyBorder="1" applyAlignment="1" applyProtection="1">
      <alignment vertical="center" shrinkToFit="1"/>
      <protection/>
    </xf>
    <xf numFmtId="0" fontId="18" fillId="0" borderId="42" xfId="0" applyNumberFormat="1" applyFont="1" applyFill="1" applyBorder="1" applyAlignment="1" applyProtection="1">
      <alignment vertical="center" shrinkToFit="1"/>
      <protection/>
    </xf>
    <xf numFmtId="0" fontId="8" fillId="0" borderId="0" xfId="0" applyFont="1" applyFill="1" applyAlignment="1" applyProtection="1">
      <alignment vertical="center" wrapText="1"/>
      <protection/>
    </xf>
    <xf numFmtId="0" fontId="11" fillId="0" borderId="0" xfId="0" applyFont="1" applyFill="1" applyBorder="1" applyAlignment="1" applyProtection="1">
      <alignment vertical="top" wrapText="1"/>
      <protection/>
    </xf>
    <xf numFmtId="0" fontId="0" fillId="0" borderId="0" xfId="0" applyFill="1" applyAlignment="1" applyProtection="1">
      <alignment vertical="center" wrapText="1"/>
      <protection/>
    </xf>
    <xf numFmtId="49" fontId="0" fillId="0" borderId="43" xfId="0" applyNumberFormat="1" applyFill="1" applyBorder="1" applyAlignment="1" applyProtection="1">
      <alignment horizontal="center" vertical="center"/>
      <protection/>
    </xf>
    <xf numFmtId="49" fontId="0" fillId="0" borderId="44" xfId="0" applyNumberFormat="1" applyFill="1" applyBorder="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Fill="1" applyAlignment="1" applyProtection="1">
      <alignment vertical="top" wrapText="1"/>
      <protection/>
    </xf>
    <xf numFmtId="0" fontId="0" fillId="0" borderId="27"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top"/>
      <protection/>
    </xf>
    <xf numFmtId="0" fontId="10" fillId="0" borderId="45" xfId="0" applyFont="1" applyBorder="1" applyAlignment="1" applyProtection="1">
      <alignment horizontal="center" vertical="center" wrapText="1"/>
      <protection/>
    </xf>
    <xf numFmtId="0" fontId="0" fillId="0" borderId="46" xfId="0" applyBorder="1" applyAlignment="1" applyProtection="1">
      <alignment vertical="center" wrapText="1"/>
      <protection/>
    </xf>
    <xf numFmtId="0" fontId="10" fillId="0" borderId="47" xfId="0" applyFont="1" applyBorder="1" applyAlignment="1" applyProtection="1">
      <alignment horizontal="center" vertical="center" wrapText="1"/>
      <protection/>
    </xf>
    <xf numFmtId="0" fontId="0" fillId="0" borderId="48" xfId="0" applyBorder="1" applyAlignment="1" applyProtection="1">
      <alignment vertical="center" wrapText="1"/>
      <protection/>
    </xf>
    <xf numFmtId="0" fontId="0" fillId="0" borderId="0" xfId="0" applyBorder="1" applyAlignment="1" applyProtection="1">
      <alignment vertical="center"/>
      <protection/>
    </xf>
    <xf numFmtId="0" fontId="11" fillId="0" borderId="0"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0" xfId="0" applyFill="1" applyBorder="1" applyAlignment="1" applyProtection="1">
      <alignment horizontal="center" vertical="center"/>
      <protection/>
    </xf>
    <xf numFmtId="0" fontId="3" fillId="32" borderId="15" xfId="0" applyFont="1" applyFill="1" applyBorder="1" applyAlignment="1" applyProtection="1">
      <alignment horizontal="center" vertical="center"/>
      <protection/>
    </xf>
    <xf numFmtId="49" fontId="0" fillId="0" borderId="0" xfId="0" applyNumberFormat="1" applyAlignment="1" applyProtection="1">
      <alignment vertical="center"/>
      <protection/>
    </xf>
    <xf numFmtId="0" fontId="0" fillId="32" borderId="28" xfId="0" applyFill="1" applyBorder="1" applyAlignment="1" applyProtection="1">
      <alignment vertical="center"/>
      <protection/>
    </xf>
    <xf numFmtId="0" fontId="0" fillId="32" borderId="29" xfId="0" applyFill="1" applyBorder="1" applyAlignment="1" applyProtection="1">
      <alignment vertical="center"/>
      <protection/>
    </xf>
    <xf numFmtId="0" fontId="11" fillId="32" borderId="30" xfId="0" applyFont="1" applyFill="1" applyBorder="1" applyAlignment="1" applyProtection="1">
      <alignment horizontal="center" vertical="center" wrapText="1"/>
      <protection/>
    </xf>
    <xf numFmtId="0" fontId="0" fillId="3" borderId="49" xfId="0" applyFill="1" applyBorder="1" applyAlignment="1" applyProtection="1">
      <alignment horizontal="center" vertical="center"/>
      <protection/>
    </xf>
    <xf numFmtId="0" fontId="0" fillId="32" borderId="50" xfId="0" applyFill="1" applyBorder="1" applyAlignment="1" applyProtection="1">
      <alignment vertical="center"/>
      <protection/>
    </xf>
    <xf numFmtId="0" fontId="0" fillId="3" borderId="51" xfId="0" applyFill="1" applyBorder="1" applyAlignment="1" applyProtection="1">
      <alignment horizontal="center" vertical="center"/>
      <protection/>
    </xf>
    <xf numFmtId="0" fontId="0" fillId="32" borderId="52" xfId="0" applyFill="1" applyBorder="1" applyAlignment="1" applyProtection="1">
      <alignment vertical="center"/>
      <protection/>
    </xf>
    <xf numFmtId="0" fontId="0" fillId="0" borderId="53" xfId="0" applyFill="1" applyBorder="1" applyAlignment="1" applyProtection="1">
      <alignment horizontal="center" vertical="center" wrapText="1"/>
      <protection/>
    </xf>
    <xf numFmtId="0" fontId="0" fillId="32" borderId="39" xfId="0" applyFill="1" applyBorder="1" applyAlignment="1" applyProtection="1">
      <alignment vertical="center"/>
      <protection/>
    </xf>
    <xf numFmtId="0" fontId="3" fillId="3" borderId="54" xfId="0" applyFont="1" applyFill="1" applyBorder="1" applyAlignment="1" applyProtection="1">
      <alignment horizontal="center" vertical="center"/>
      <protection/>
    </xf>
    <xf numFmtId="0" fontId="0" fillId="3" borderId="33" xfId="0" applyFill="1" applyBorder="1" applyAlignment="1" applyProtection="1">
      <alignment horizontal="center" vertical="center"/>
      <protection/>
    </xf>
    <xf numFmtId="0" fontId="0" fillId="32" borderId="34" xfId="0" applyFill="1" applyBorder="1" applyAlignment="1" applyProtection="1">
      <alignment vertical="center"/>
      <protection/>
    </xf>
    <xf numFmtId="49" fontId="0" fillId="0" borderId="55" xfId="0" applyNumberForma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0" fillId="0" borderId="56" xfId="0" applyNumberFormat="1" applyFill="1" applyBorder="1" applyAlignment="1" applyProtection="1">
      <alignment horizontal="left" vertical="center"/>
      <protection/>
    </xf>
    <xf numFmtId="0" fontId="0" fillId="0" borderId="55" xfId="0" applyBorder="1" applyAlignment="1" applyProtection="1">
      <alignment horizontal="center" vertical="center"/>
      <protection/>
    </xf>
    <xf numFmtId="49" fontId="0" fillId="0" borderId="57" xfId="0" applyNumberFormat="1" applyFill="1" applyBorder="1" applyAlignment="1" applyProtection="1">
      <alignment horizontal="center" vertical="center"/>
      <protection/>
    </xf>
    <xf numFmtId="49" fontId="0" fillId="0" borderId="58" xfId="0" applyNumberFormat="1" applyFill="1" applyBorder="1" applyAlignment="1" applyProtection="1">
      <alignment horizontal="center" vertical="center"/>
      <protection/>
    </xf>
    <xf numFmtId="0" fontId="11" fillId="0" borderId="24" xfId="0" applyFont="1" applyFill="1" applyBorder="1" applyAlignment="1" applyProtection="1">
      <alignment vertical="top" wrapTex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8" fillId="0" borderId="0" xfId="0" applyFont="1" applyAlignment="1" applyProtection="1">
      <alignment horizontal="center" vertical="center"/>
      <protection/>
    </xf>
    <xf numFmtId="0" fontId="7" fillId="0" borderId="0" xfId="0" applyFont="1" applyFill="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0" fillId="0" borderId="21"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49" fontId="0" fillId="0" borderId="60" xfId="0" applyNumberFormat="1" applyFill="1" applyBorder="1" applyAlignment="1" applyProtection="1">
      <alignment vertical="center"/>
      <protection/>
    </xf>
    <xf numFmtId="0" fontId="4" fillId="0" borderId="0" xfId="0" applyFont="1" applyBorder="1" applyAlignment="1" applyProtection="1">
      <alignment vertical="center"/>
      <protection/>
    </xf>
    <xf numFmtId="0" fontId="12" fillId="0" borderId="0" xfId="0" applyFont="1" applyAlignment="1" applyProtection="1">
      <alignment vertical="center"/>
      <protection/>
    </xf>
    <xf numFmtId="0" fontId="0" fillId="0" borderId="40" xfId="0" applyBorder="1" applyAlignment="1" applyProtection="1">
      <alignment vertical="center"/>
      <protection/>
    </xf>
    <xf numFmtId="0" fontId="13" fillId="0" borderId="0" xfId="0" applyFont="1" applyFill="1" applyAlignment="1" applyProtection="1">
      <alignment vertical="center"/>
      <protection/>
    </xf>
    <xf numFmtId="0" fontId="0" fillId="0" borderId="42" xfId="0"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NumberFormat="1" applyFont="1" applyFill="1" applyBorder="1" applyAlignment="1" applyProtection="1">
      <alignment vertical="center" shrinkToFit="1"/>
      <protection/>
    </xf>
    <xf numFmtId="0" fontId="7" fillId="0" borderId="0" xfId="0" applyNumberFormat="1" applyFont="1" applyFill="1" applyBorder="1" applyAlignment="1" applyProtection="1">
      <alignment vertical="center" shrinkToFit="1"/>
      <protection/>
    </xf>
    <xf numFmtId="0" fontId="16" fillId="0" borderId="0" xfId="0" applyFont="1" applyFill="1" applyBorder="1" applyAlignment="1" applyProtection="1">
      <alignment horizontal="center" vertical="center"/>
      <protection/>
    </xf>
    <xf numFmtId="0" fontId="0" fillId="5" borderId="40" xfId="0" applyFill="1" applyBorder="1" applyAlignment="1" applyProtection="1">
      <alignment vertical="center"/>
      <protection/>
    </xf>
    <xf numFmtId="0" fontId="0" fillId="0" borderId="0" xfId="0" applyAlignment="1" applyProtection="1">
      <alignment horizontal="left" vertical="center"/>
      <protection/>
    </xf>
    <xf numFmtId="49" fontId="16" fillId="0" borderId="0" xfId="0" applyNumberFormat="1" applyFont="1" applyFill="1" applyBorder="1" applyAlignment="1" applyProtection="1">
      <alignment horizontal="center" vertical="center"/>
      <protection/>
    </xf>
    <xf numFmtId="0" fontId="0" fillId="5" borderId="22" xfId="0" applyFill="1" applyBorder="1" applyAlignment="1" applyProtection="1">
      <alignment vertical="center"/>
      <protection/>
    </xf>
    <xf numFmtId="0" fontId="7" fillId="0" borderId="0" xfId="0" applyFont="1" applyAlignment="1" applyProtection="1">
      <alignment vertical="center"/>
      <protection/>
    </xf>
    <xf numFmtId="0" fontId="7" fillId="34" borderId="0" xfId="0" applyFont="1" applyFill="1" applyAlignment="1" applyProtection="1">
      <alignment vertical="center"/>
      <protection/>
    </xf>
    <xf numFmtId="0" fontId="5" fillId="0" borderId="0" xfId="0" applyFont="1" applyBorder="1" applyAlignment="1" applyProtection="1">
      <alignment vertical="center"/>
      <protection/>
    </xf>
    <xf numFmtId="0" fontId="0" fillId="0" borderId="0" xfId="0" applyNumberFormat="1" applyFont="1" applyFill="1" applyBorder="1" applyAlignment="1" applyProtection="1">
      <alignment vertical="center" shrinkToFit="1"/>
      <protection/>
    </xf>
    <xf numFmtId="0" fontId="1" fillId="0" borderId="0" xfId="0" applyNumberFormat="1" applyFont="1" applyFill="1" applyBorder="1" applyAlignment="1" applyProtection="1">
      <alignment vertical="center" shrinkToFit="1"/>
      <protection/>
    </xf>
    <xf numFmtId="49" fontId="0" fillId="0" borderId="0" xfId="0" applyNumberForma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5" fillId="34" borderId="22" xfId="61"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locked="0"/>
    </xf>
    <xf numFmtId="0" fontId="5" fillId="34" borderId="22" xfId="0" applyFont="1" applyFill="1" applyBorder="1" applyAlignment="1" applyProtection="1">
      <alignment horizontal="center" vertical="center" shrinkToFit="1"/>
      <protection locked="0"/>
    </xf>
    <xf numFmtId="0" fontId="5" fillId="34" borderId="22" xfId="0" applyFont="1" applyFill="1" applyBorder="1" applyAlignment="1" applyProtection="1">
      <alignment horizontal="center" vertical="center" shrinkToFit="1"/>
      <protection locked="0"/>
    </xf>
    <xf numFmtId="0" fontId="5" fillId="34" borderId="42" xfId="0" applyFont="1" applyFill="1" applyBorder="1" applyAlignment="1" applyProtection="1">
      <alignment horizontal="center" vertical="center" shrinkToFit="1"/>
      <protection locked="0"/>
    </xf>
    <xf numFmtId="0" fontId="5" fillId="0" borderId="42" xfId="0" applyFont="1" applyBorder="1" applyAlignment="1" applyProtection="1">
      <alignment horizontal="center" vertical="center"/>
      <protection locked="0"/>
    </xf>
    <xf numFmtId="0" fontId="22" fillId="0" borderId="0" xfId="0" applyFont="1" applyAlignment="1">
      <alignment vertical="center"/>
    </xf>
    <xf numFmtId="177" fontId="0" fillId="0" borderId="15" xfId="0" applyNumberFormat="1" applyFill="1" applyBorder="1" applyAlignment="1" applyProtection="1">
      <alignment horizontal="center" vertical="center"/>
      <protection/>
    </xf>
    <xf numFmtId="0" fontId="3" fillId="0" borderId="27" xfId="0" applyFont="1" applyBorder="1" applyAlignment="1" applyProtection="1">
      <alignment horizontal="center" vertical="center" shrinkToFit="1"/>
      <protection/>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alignment vertical="center"/>
    </xf>
    <xf numFmtId="0" fontId="0" fillId="0" borderId="0" xfId="0" applyFill="1" applyAlignment="1">
      <alignment vertical="center"/>
    </xf>
    <xf numFmtId="0" fontId="0" fillId="0" borderId="0" xfId="0" applyNumberFormat="1" applyFill="1" applyAlignment="1">
      <alignment/>
    </xf>
    <xf numFmtId="0" fontId="0" fillId="0" borderId="0" xfId="0" applyAlignment="1">
      <alignment horizontal="left" vertical="center"/>
    </xf>
    <xf numFmtId="0" fontId="0" fillId="0" borderId="61" xfId="0" applyBorder="1" applyAlignment="1">
      <alignment horizontal="center" vertical="center"/>
    </xf>
    <xf numFmtId="0" fontId="0" fillId="0" borderId="61" xfId="0" applyNumberFormat="1" applyBorder="1" applyAlignment="1">
      <alignment horizontal="center" vertical="center"/>
    </xf>
    <xf numFmtId="0" fontId="4" fillId="0" borderId="56" xfId="0" applyNumberFormat="1" applyFont="1" applyFill="1" applyBorder="1" applyAlignment="1" applyProtection="1">
      <alignment horizontal="left" vertical="center"/>
      <protection/>
    </xf>
    <xf numFmtId="0" fontId="81" fillId="0" borderId="0" xfId="0" applyNumberFormat="1" applyFont="1" applyFill="1" applyBorder="1" applyAlignment="1" applyProtection="1">
      <alignment vertical="center" shrinkToFit="1"/>
      <protection/>
    </xf>
    <xf numFmtId="49" fontId="4" fillId="0" borderId="0" xfId="0" applyNumberFormat="1" applyFont="1" applyFill="1" applyBorder="1" applyAlignment="1" applyProtection="1">
      <alignment horizontal="left" vertical="center"/>
      <protection/>
    </xf>
    <xf numFmtId="49" fontId="81"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4" fillId="35" borderId="0" xfId="0" applyNumberFormat="1" applyFont="1" applyFill="1" applyBorder="1" applyAlignment="1" applyProtection="1">
      <alignment vertical="center" shrinkToFit="1"/>
      <protection/>
    </xf>
    <xf numFmtId="49" fontId="0" fillId="0" borderId="57" xfId="0" applyNumberFormat="1" applyFill="1" applyBorder="1" applyAlignment="1" applyProtection="1">
      <alignment horizontal="center" vertical="center" wrapText="1"/>
      <protection/>
    </xf>
    <xf numFmtId="49" fontId="0" fillId="0" borderId="58" xfId="0" applyNumberForma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Alignment="1" applyProtection="1">
      <alignment horizontal="center" vertical="center"/>
      <protection/>
    </xf>
    <xf numFmtId="0" fontId="7" fillId="36" borderId="62" xfId="0" applyFont="1" applyFill="1" applyBorder="1" applyAlignment="1" applyProtection="1">
      <alignment horizontal="center" vertical="center" shrinkToFit="1"/>
      <protection/>
    </xf>
    <xf numFmtId="0" fontId="7" fillId="36" borderId="62" xfId="0" applyFont="1" applyFill="1" applyBorder="1" applyAlignment="1" applyProtection="1">
      <alignment horizontal="center" vertical="center" wrapText="1" shrinkToFit="1"/>
      <protection/>
    </xf>
    <xf numFmtId="0" fontId="82" fillId="37" borderId="63" xfId="0" applyFont="1" applyFill="1" applyBorder="1" applyAlignment="1" applyProtection="1">
      <alignment horizontal="center" vertical="center"/>
      <protection/>
    </xf>
    <xf numFmtId="0" fontId="83" fillId="0" borderId="64" xfId="0" applyFont="1" applyBorder="1" applyAlignment="1" applyProtection="1">
      <alignment horizontal="center" vertical="center" wrapText="1"/>
      <protection/>
    </xf>
    <xf numFmtId="0" fontId="7" fillId="38" borderId="65" xfId="0" applyNumberFormat="1" applyFont="1" applyFill="1" applyBorder="1" applyAlignment="1" applyProtection="1">
      <alignment horizontal="center" vertical="center" shrinkToFit="1"/>
      <protection/>
    </xf>
    <xf numFmtId="0" fontId="25" fillId="0" borderId="66" xfId="0" applyNumberFormat="1" applyFont="1" applyFill="1" applyBorder="1" applyAlignment="1" applyProtection="1">
      <alignment horizontal="center" vertical="center" wrapText="1"/>
      <protection/>
    </xf>
    <xf numFmtId="0" fontId="26" fillId="37" borderId="67" xfId="0" applyNumberFormat="1" applyFont="1" applyFill="1" applyBorder="1" applyAlignment="1" applyProtection="1">
      <alignment horizontal="center" vertical="center" shrinkToFit="1"/>
      <protection/>
    </xf>
    <xf numFmtId="0" fontId="7" fillId="38" borderId="65" xfId="0" applyNumberFormat="1" applyFont="1" applyFill="1" applyBorder="1" applyAlignment="1" applyProtection="1">
      <alignment horizontal="center" vertical="center" wrapText="1" shrinkToFit="1"/>
      <protection/>
    </xf>
    <xf numFmtId="0" fontId="27" fillId="38" borderId="65" xfId="0" applyNumberFormat="1" applyFont="1" applyFill="1" applyBorder="1" applyAlignment="1" applyProtection="1">
      <alignment horizontal="center" vertical="center" wrapText="1" shrinkToFit="1"/>
      <protection/>
    </xf>
    <xf numFmtId="0" fontId="5" fillId="34" borderId="42" xfId="61" applyFont="1" applyFill="1" applyBorder="1" applyAlignment="1" applyProtection="1">
      <alignment horizontal="center" vertical="center" shrinkToFit="1"/>
      <protection locked="0"/>
    </xf>
    <xf numFmtId="0" fontId="0" fillId="0" borderId="68" xfId="0" applyBorder="1" applyAlignment="1" applyProtection="1">
      <alignment vertical="center"/>
      <protection/>
    </xf>
    <xf numFmtId="0" fontId="0" fillId="0" borderId="55" xfId="0" applyBorder="1" applyAlignment="1" applyProtection="1">
      <alignment vertical="center"/>
      <protection/>
    </xf>
    <xf numFmtId="0" fontId="0" fillId="0" borderId="41" xfId="0" applyBorder="1" applyAlignment="1" applyProtection="1">
      <alignment vertical="center"/>
      <protection/>
    </xf>
    <xf numFmtId="0" fontId="0" fillId="5" borderId="69" xfId="0" applyFill="1" applyBorder="1" applyAlignment="1" applyProtection="1">
      <alignment horizontal="center" vertical="center"/>
      <protection/>
    </xf>
    <xf numFmtId="0" fontId="18" fillId="32" borderId="69" xfId="0" applyFont="1" applyFill="1" applyBorder="1" applyAlignment="1" applyProtection="1">
      <alignment horizontal="center" vertical="center" shrinkToFit="1"/>
      <protection locked="0"/>
    </xf>
    <xf numFmtId="0" fontId="18" fillId="32" borderId="70" xfId="0" applyFont="1" applyFill="1" applyBorder="1" applyAlignment="1" applyProtection="1">
      <alignment horizontal="center" vertical="center" shrinkToFit="1"/>
      <protection locked="0"/>
    </xf>
    <xf numFmtId="0" fontId="18" fillId="32" borderId="71" xfId="0" applyFont="1" applyFill="1" applyBorder="1" applyAlignment="1" applyProtection="1">
      <alignment horizontal="center" vertical="center" shrinkToFit="1"/>
      <protection locked="0"/>
    </xf>
    <xf numFmtId="0" fontId="18" fillId="32" borderId="43" xfId="0" applyFont="1" applyFill="1" applyBorder="1" applyAlignment="1" applyProtection="1">
      <alignment horizontal="center" vertical="center" shrinkToFit="1"/>
      <protection locked="0"/>
    </xf>
    <xf numFmtId="0" fontId="0" fillId="37" borderId="22" xfId="0" applyFill="1" applyBorder="1" applyAlignment="1" applyProtection="1">
      <alignment horizontal="center" vertical="center"/>
      <protection/>
    </xf>
    <xf numFmtId="0" fontId="0" fillId="5" borderId="43" xfId="0" applyFill="1" applyBorder="1" applyAlignment="1" applyProtection="1">
      <alignment horizontal="center" vertical="center"/>
      <protection/>
    </xf>
    <xf numFmtId="0" fontId="0" fillId="37" borderId="41" xfId="0" applyFill="1" applyBorder="1" applyAlignment="1" applyProtection="1">
      <alignment horizontal="center" vertical="center"/>
      <protection/>
    </xf>
    <xf numFmtId="0" fontId="0" fillId="37" borderId="72" xfId="0" applyFill="1" applyBorder="1" applyAlignment="1" applyProtection="1">
      <alignment horizontal="center" vertical="center"/>
      <protection/>
    </xf>
    <xf numFmtId="0" fontId="0" fillId="37" borderId="73" xfId="0" applyFill="1" applyBorder="1" applyAlignment="1" applyProtection="1">
      <alignment horizontal="center" vertical="center"/>
      <protection/>
    </xf>
    <xf numFmtId="0" fontId="0" fillId="37" borderId="42" xfId="0" applyFill="1" applyBorder="1" applyAlignment="1" applyProtection="1">
      <alignment horizontal="center" vertical="center"/>
      <protection/>
    </xf>
    <xf numFmtId="0" fontId="0" fillId="37" borderId="59" xfId="0" applyFill="1" applyBorder="1" applyAlignment="1" applyProtection="1">
      <alignment horizontal="center" vertical="center"/>
      <protection/>
    </xf>
    <xf numFmtId="176" fontId="0" fillId="39" borderId="15" xfId="0" applyNumberFormat="1" applyFill="1" applyBorder="1" applyAlignment="1" applyProtection="1">
      <alignment horizontal="center" vertical="center"/>
      <protection/>
    </xf>
    <xf numFmtId="0" fontId="10" fillId="0" borderId="74" xfId="0" applyFont="1" applyBorder="1" applyAlignment="1" applyProtection="1">
      <alignment vertical="center" wrapText="1"/>
      <protection/>
    </xf>
    <xf numFmtId="0" fontId="10" fillId="0" borderId="27" xfId="0" applyFont="1" applyBorder="1" applyAlignment="1" applyProtection="1">
      <alignment horizontal="center" vertical="center" wrapText="1" shrinkToFit="1"/>
      <protection/>
    </xf>
    <xf numFmtId="0" fontId="18" fillId="0" borderId="74" xfId="0" applyFont="1" applyBorder="1" applyAlignment="1" applyProtection="1">
      <alignment horizontal="right" vertical="top" wrapText="1"/>
      <protection/>
    </xf>
    <xf numFmtId="0" fontId="7" fillId="36" borderId="75" xfId="0" applyFont="1" applyFill="1" applyBorder="1" applyAlignment="1" applyProtection="1">
      <alignment horizontal="center" vertical="center" shrinkToFit="1"/>
      <protection/>
    </xf>
    <xf numFmtId="0" fontId="65" fillId="0" borderId="0" xfId="0" applyFont="1" applyFill="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84" fillId="0" borderId="0" xfId="0" applyFont="1" applyFill="1" applyAlignment="1" applyProtection="1">
      <alignment horizontal="left" vertical="center"/>
      <protection/>
    </xf>
    <xf numFmtId="176" fontId="65" fillId="0" borderId="0" xfId="0" applyNumberFormat="1" applyFont="1" applyFill="1" applyBorder="1" applyAlignment="1" applyProtection="1">
      <alignment horizontal="center" vertical="center"/>
      <protection/>
    </xf>
    <xf numFmtId="0" fontId="85" fillId="0" borderId="0" xfId="0" applyFont="1" applyFill="1" applyBorder="1" applyAlignment="1" applyProtection="1">
      <alignment horizontal="center" vertical="center" shrinkToFit="1"/>
      <protection/>
    </xf>
    <xf numFmtId="178" fontId="65" fillId="0" borderId="0" xfId="0" applyNumberFormat="1" applyFont="1" applyFill="1" applyBorder="1" applyAlignment="1" applyProtection="1">
      <alignment horizontal="center" vertical="center"/>
      <protection locked="0"/>
    </xf>
    <xf numFmtId="0" fontId="0" fillId="35" borderId="0" xfId="0" applyFill="1" applyAlignment="1" applyProtection="1">
      <alignment vertical="center"/>
      <protection/>
    </xf>
    <xf numFmtId="0" fontId="82" fillId="37" borderId="76" xfId="0" applyFont="1" applyFill="1" applyBorder="1" applyAlignment="1" applyProtection="1">
      <alignment horizontal="center" vertical="center"/>
      <protection/>
    </xf>
    <xf numFmtId="0" fontId="25" fillId="0" borderId="64" xfId="0" applyNumberFormat="1" applyFont="1" applyFill="1" applyBorder="1" applyAlignment="1" applyProtection="1">
      <alignment horizontal="center" vertical="center" wrapText="1"/>
      <protection/>
    </xf>
    <xf numFmtId="0" fontId="82" fillId="37" borderId="64" xfId="0" applyFont="1" applyFill="1" applyBorder="1" applyAlignment="1" applyProtection="1">
      <alignment horizontal="center" vertical="center"/>
      <protection/>
    </xf>
    <xf numFmtId="0" fontId="25" fillId="0" borderId="76" xfId="0" applyNumberFormat="1" applyFont="1" applyFill="1" applyBorder="1" applyAlignment="1" applyProtection="1">
      <alignment horizontal="center" vertical="center" wrapText="1"/>
      <protection/>
    </xf>
    <xf numFmtId="0" fontId="86" fillId="0" borderId="0" xfId="0" applyFont="1" applyAlignment="1" applyProtection="1">
      <alignment vertical="center"/>
      <protection/>
    </xf>
    <xf numFmtId="0" fontId="28" fillId="0" borderId="0" xfId="0" applyFont="1" applyAlignment="1">
      <alignment vertical="center"/>
    </xf>
    <xf numFmtId="0" fontId="87" fillId="0" borderId="0" xfId="0" applyFont="1" applyAlignment="1">
      <alignment vertical="center"/>
    </xf>
    <xf numFmtId="0" fontId="28" fillId="0" borderId="0" xfId="0" applyFont="1" applyFill="1" applyAlignment="1">
      <alignment horizontal="left" vertical="center"/>
    </xf>
    <xf numFmtId="0" fontId="28" fillId="0" borderId="0" xfId="0" applyFont="1" applyFill="1" applyAlignment="1">
      <alignment vertical="center"/>
    </xf>
    <xf numFmtId="0" fontId="87" fillId="0" borderId="0" xfId="0" applyFont="1" applyFill="1" applyAlignment="1">
      <alignment vertical="center"/>
    </xf>
    <xf numFmtId="0" fontId="30" fillId="0" borderId="0" xfId="0" applyFont="1" applyAlignment="1">
      <alignment vertical="center"/>
    </xf>
    <xf numFmtId="0" fontId="0" fillId="35" borderId="0" xfId="0" applyFill="1" applyAlignment="1" applyProtection="1">
      <alignment vertical="center" wrapText="1"/>
      <protection/>
    </xf>
    <xf numFmtId="0" fontId="0" fillId="35" borderId="0" xfId="0" applyFill="1" applyAlignment="1" applyProtection="1">
      <alignment horizontal="center" vertic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vertical="center"/>
      <protection/>
    </xf>
    <xf numFmtId="0" fontId="4" fillId="35" borderId="0" xfId="0" applyFont="1" applyFill="1" applyBorder="1" applyAlignment="1" applyProtection="1">
      <alignment vertical="center"/>
      <protection/>
    </xf>
    <xf numFmtId="0" fontId="88" fillId="0" borderId="0" xfId="0" applyFont="1" applyAlignment="1">
      <alignment vertical="center"/>
    </xf>
    <xf numFmtId="0" fontId="31" fillId="37" borderId="67" xfId="0" applyNumberFormat="1" applyFont="1" applyFill="1" applyBorder="1" applyAlignment="1" applyProtection="1">
      <alignment horizontal="center" vertical="center" shrinkToFit="1"/>
      <protection/>
    </xf>
    <xf numFmtId="0" fontId="31" fillId="0" borderId="66" xfId="0" applyNumberFormat="1" applyFont="1" applyFill="1" applyBorder="1" applyAlignment="1" applyProtection="1">
      <alignment horizontal="center" vertical="center" wrapText="1"/>
      <protection/>
    </xf>
    <xf numFmtId="0" fontId="89" fillId="37" borderId="76" xfId="0" applyFont="1" applyFill="1" applyBorder="1" applyAlignment="1" applyProtection="1">
      <alignment horizontal="center" vertical="center"/>
      <protection/>
    </xf>
    <xf numFmtId="0" fontId="89" fillId="37" borderId="64" xfId="0" applyFont="1" applyFill="1" applyBorder="1" applyAlignment="1" applyProtection="1">
      <alignment horizontal="center" vertical="center"/>
      <protection/>
    </xf>
    <xf numFmtId="0" fontId="31" fillId="0" borderId="64" xfId="0" applyNumberFormat="1" applyFont="1" applyFill="1" applyBorder="1" applyAlignment="1" applyProtection="1">
      <alignment horizontal="center" vertical="center" wrapText="1"/>
      <protection/>
    </xf>
    <xf numFmtId="0" fontId="89" fillId="0" borderId="0" xfId="0" applyNumberFormat="1" applyFont="1" applyFill="1" applyBorder="1" applyAlignment="1" applyProtection="1">
      <alignment vertical="center" shrinkToFit="1"/>
      <protection/>
    </xf>
    <xf numFmtId="0" fontId="4" fillId="0" borderId="0" xfId="0" applyFont="1" applyAlignment="1">
      <alignment horizontal="center" vertical="center"/>
    </xf>
    <xf numFmtId="0" fontId="7" fillId="38" borderId="77" xfId="0" applyNumberFormat="1" applyFont="1" applyFill="1" applyBorder="1" applyAlignment="1" applyProtection="1">
      <alignment horizontal="center" vertical="center" shrinkToFit="1"/>
      <protection/>
    </xf>
    <xf numFmtId="0" fontId="27" fillId="38" borderId="77" xfId="0" applyNumberFormat="1" applyFont="1" applyFill="1" applyBorder="1" applyAlignment="1" applyProtection="1">
      <alignment horizontal="center" vertical="center" wrapText="1" shrinkToFit="1"/>
      <protection/>
    </xf>
    <xf numFmtId="0" fontId="7" fillId="38" borderId="77" xfId="0" applyNumberFormat="1" applyFont="1" applyFill="1" applyBorder="1" applyAlignment="1" applyProtection="1">
      <alignment horizontal="center" vertical="center" wrapText="1" shrinkToFit="1"/>
      <protection/>
    </xf>
    <xf numFmtId="0" fontId="7" fillId="38" borderId="78" xfId="0" applyNumberFormat="1" applyFont="1" applyFill="1" applyBorder="1" applyAlignment="1" applyProtection="1">
      <alignment horizontal="center" vertical="center" shrinkToFit="1"/>
      <protection/>
    </xf>
    <xf numFmtId="0" fontId="7" fillId="38" borderId="79" xfId="0" applyNumberFormat="1" applyFont="1" applyFill="1" applyBorder="1" applyAlignment="1" applyProtection="1">
      <alignment horizontal="center" vertical="center" shrinkToFit="1"/>
      <protection/>
    </xf>
    <xf numFmtId="0" fontId="7" fillId="38" borderId="80" xfId="0" applyNumberFormat="1" applyFont="1" applyFill="1" applyBorder="1" applyAlignment="1" applyProtection="1">
      <alignment horizontal="center" vertical="center" shrinkToFit="1"/>
      <protection/>
    </xf>
    <xf numFmtId="0" fontId="7" fillId="36" borderId="81" xfId="0" applyFont="1" applyFill="1" applyBorder="1" applyAlignment="1" applyProtection="1">
      <alignment horizontal="center" vertical="center" shrinkToFit="1"/>
      <protection/>
    </xf>
    <xf numFmtId="0" fontId="7" fillId="36" borderId="81" xfId="0" applyFont="1" applyFill="1" applyBorder="1" applyAlignment="1" applyProtection="1">
      <alignment horizontal="center" vertical="center" wrapText="1" shrinkToFit="1"/>
      <protection/>
    </xf>
    <xf numFmtId="0" fontId="7" fillId="36" borderId="78" xfId="0" applyFont="1" applyFill="1" applyBorder="1" applyAlignment="1" applyProtection="1">
      <alignment horizontal="center" vertical="center" shrinkToFit="1"/>
      <protection/>
    </xf>
    <xf numFmtId="0" fontId="7" fillId="36" borderId="82" xfId="0" applyFont="1" applyFill="1" applyBorder="1" applyAlignment="1" applyProtection="1">
      <alignment horizontal="center" vertical="center" shrinkToFit="1"/>
      <protection/>
    </xf>
    <xf numFmtId="0" fontId="7" fillId="36" borderId="83" xfId="0" applyFont="1" applyFill="1" applyBorder="1" applyAlignment="1" applyProtection="1">
      <alignment horizontal="center" vertical="center" shrinkToFit="1"/>
      <protection/>
    </xf>
    <xf numFmtId="0" fontId="90" fillId="0" borderId="0" xfId="0" applyFont="1" applyFill="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29" fillId="0" borderId="0" xfId="0" applyFont="1" applyAlignment="1">
      <alignment vertical="center"/>
    </xf>
    <xf numFmtId="0" fontId="91"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92" fillId="0" borderId="0" xfId="0" applyFont="1" applyAlignment="1">
      <alignment vertical="center"/>
    </xf>
    <xf numFmtId="0" fontId="93" fillId="0" borderId="0" xfId="0" applyFont="1" applyAlignment="1">
      <alignment vertical="center"/>
    </xf>
    <xf numFmtId="0" fontId="36" fillId="0" borderId="0" xfId="0" applyFont="1" applyAlignment="1">
      <alignment vertical="center"/>
    </xf>
    <xf numFmtId="0" fontId="91" fillId="40" borderId="61" xfId="0" applyFont="1" applyFill="1" applyBorder="1" applyAlignment="1">
      <alignment horizontal="center" vertical="center"/>
    </xf>
    <xf numFmtId="0" fontId="91" fillId="40" borderId="84" xfId="0" applyFont="1" applyFill="1" applyBorder="1" applyAlignment="1">
      <alignment horizontal="center" vertical="center"/>
    </xf>
    <xf numFmtId="49" fontId="33" fillId="0" borderId="85" xfId="61" applyNumberFormat="1" applyFont="1" applyFill="1" applyBorder="1" applyAlignment="1">
      <alignment horizontal="left" vertical="top"/>
      <protection/>
    </xf>
    <xf numFmtId="0" fontId="91" fillId="0" borderId="86" xfId="0" applyFont="1" applyBorder="1" applyAlignment="1">
      <alignment vertical="center"/>
    </xf>
    <xf numFmtId="0" fontId="91" fillId="0" borderId="85" xfId="0" applyFont="1" applyBorder="1" applyAlignment="1">
      <alignment vertical="center"/>
    </xf>
    <xf numFmtId="49" fontId="33" fillId="0" borderId="87" xfId="61" applyNumberFormat="1" applyFont="1" applyFill="1" applyBorder="1" applyAlignment="1">
      <alignment horizontal="left" vertical="top"/>
      <protection/>
    </xf>
    <xf numFmtId="0" fontId="91" fillId="0" borderId="88" xfId="0" applyFont="1" applyBorder="1" applyAlignment="1">
      <alignment vertical="center"/>
    </xf>
    <xf numFmtId="0" fontId="37" fillId="0" borderId="87" xfId="0" applyFont="1" applyBorder="1" applyAlignment="1">
      <alignment vertical="center"/>
    </xf>
    <xf numFmtId="0" fontId="91" fillId="0" borderId="87" xfId="0" applyFont="1" applyBorder="1" applyAlignment="1">
      <alignment vertical="center"/>
    </xf>
    <xf numFmtId="0" fontId="33" fillId="0" borderId="87" xfId="0" applyFont="1" applyFill="1" applyBorder="1" applyAlignment="1">
      <alignment horizontal="left" vertical="top"/>
    </xf>
    <xf numFmtId="0" fontId="38" fillId="0" borderId="0" xfId="0" applyFont="1" applyAlignment="1">
      <alignment vertical="center"/>
    </xf>
    <xf numFmtId="0" fontId="35" fillId="0" borderId="0" xfId="0" applyFont="1" applyAlignment="1">
      <alignment vertical="center"/>
    </xf>
    <xf numFmtId="0" fontId="92" fillId="40" borderId="61" xfId="0" applyFont="1" applyFill="1" applyBorder="1" applyAlignment="1">
      <alignment horizontal="center" vertical="center"/>
    </xf>
    <xf numFmtId="0" fontId="92" fillId="40" borderId="84" xfId="0" applyFont="1" applyFill="1" applyBorder="1" applyAlignment="1">
      <alignment horizontal="center" vertical="center"/>
    </xf>
    <xf numFmtId="0" fontId="92" fillId="40" borderId="89" xfId="0" applyFont="1" applyFill="1" applyBorder="1" applyAlignment="1">
      <alignment horizontal="center" vertical="center"/>
    </xf>
    <xf numFmtId="0" fontId="92" fillId="40" borderId="89" xfId="0" applyFont="1" applyFill="1" applyBorder="1" applyAlignment="1">
      <alignment horizontal="center" vertical="center" shrinkToFit="1"/>
    </xf>
    <xf numFmtId="49" fontId="34" fillId="0" borderId="85" xfId="61" applyNumberFormat="1" applyFont="1" applyFill="1" applyBorder="1" applyAlignment="1">
      <alignment horizontal="left" vertical="top"/>
      <protection/>
    </xf>
    <xf numFmtId="0" fontId="92" fillId="0" borderId="86" xfId="0" applyFont="1" applyBorder="1" applyAlignment="1">
      <alignment vertical="center"/>
    </xf>
    <xf numFmtId="0" fontId="92" fillId="0" borderId="90" xfId="0" applyFont="1" applyBorder="1" applyAlignment="1">
      <alignment vertical="center"/>
    </xf>
    <xf numFmtId="0" fontId="92" fillId="0" borderId="91" xfId="0" applyFont="1" applyBorder="1" applyAlignment="1">
      <alignment vertical="center"/>
    </xf>
    <xf numFmtId="0" fontId="35" fillId="0" borderId="90" xfId="0" applyFont="1" applyBorder="1" applyAlignment="1">
      <alignment vertical="center"/>
    </xf>
    <xf numFmtId="0" fontId="39" fillId="0" borderId="90" xfId="0" applyFont="1" applyBorder="1" applyAlignment="1">
      <alignment horizontal="center" vertical="center"/>
    </xf>
    <xf numFmtId="0" fontId="35" fillId="0" borderId="0" xfId="0" applyFont="1" applyAlignment="1">
      <alignment vertical="center" shrinkToFit="1"/>
    </xf>
    <xf numFmtId="0" fontId="92" fillId="0" borderId="92" xfId="0" applyFont="1" applyBorder="1" applyAlignment="1">
      <alignment vertical="center"/>
    </xf>
    <xf numFmtId="0" fontId="92" fillId="0" borderId="0" xfId="0" applyFont="1" applyBorder="1" applyAlignment="1">
      <alignment vertical="center"/>
    </xf>
    <xf numFmtId="0" fontId="92" fillId="0" borderId="93" xfId="0" applyFont="1" applyBorder="1" applyAlignment="1">
      <alignment vertical="center"/>
    </xf>
    <xf numFmtId="0" fontId="39" fillId="0" borderId="92" xfId="0" applyFont="1" applyBorder="1" applyAlignment="1">
      <alignment horizontal="center" vertical="center"/>
    </xf>
    <xf numFmtId="49" fontId="34" fillId="0" borderId="87" xfId="61" applyNumberFormat="1" applyFont="1" applyFill="1" applyBorder="1" applyAlignment="1">
      <alignment horizontal="left" vertical="top"/>
      <protection/>
    </xf>
    <xf numFmtId="0" fontId="92" fillId="0" borderId="88" xfId="0" applyFont="1" applyBorder="1" applyAlignment="1">
      <alignment vertical="center"/>
    </xf>
    <xf numFmtId="0" fontId="34" fillId="0" borderId="87" xfId="0" applyFont="1" applyFill="1" applyBorder="1" applyAlignment="1">
      <alignment horizontal="left" vertical="top"/>
    </xf>
    <xf numFmtId="0" fontId="92" fillId="0" borderId="87" xfId="0" applyFont="1" applyBorder="1" applyAlignment="1">
      <alignment vertical="center"/>
    </xf>
    <xf numFmtId="0" fontId="92" fillId="0" borderId="94" xfId="0" applyFont="1" applyBorder="1" applyAlignment="1">
      <alignment vertical="center"/>
    </xf>
    <xf numFmtId="0" fontId="39" fillId="0" borderId="94" xfId="0" applyFont="1" applyBorder="1" applyAlignment="1">
      <alignment horizontal="center" vertical="center"/>
    </xf>
    <xf numFmtId="0" fontId="34" fillId="0" borderId="87" xfId="0" applyFont="1" applyBorder="1" applyAlignment="1">
      <alignment vertical="center"/>
    </xf>
    <xf numFmtId="49" fontId="34" fillId="0" borderId="95" xfId="61" applyNumberFormat="1" applyFont="1" applyFill="1" applyBorder="1" applyAlignment="1">
      <alignment horizontal="left" vertical="top"/>
      <protection/>
    </xf>
    <xf numFmtId="0" fontId="34" fillId="0" borderId="96" xfId="0" applyFont="1" applyFill="1" applyBorder="1" applyAlignment="1">
      <alignment horizontal="left" vertical="top"/>
    </xf>
    <xf numFmtId="0" fontId="34" fillId="0" borderId="95" xfId="0" applyFont="1" applyFill="1" applyBorder="1" applyAlignment="1">
      <alignment horizontal="left" vertical="top"/>
    </xf>
    <xf numFmtId="49" fontId="34" fillId="0" borderId="0" xfId="61" applyNumberFormat="1" applyFont="1" applyFill="1" applyBorder="1" applyAlignment="1">
      <alignment horizontal="left" vertical="top"/>
      <protection/>
    </xf>
    <xf numFmtId="0" fontId="34" fillId="0" borderId="0" xfId="0" applyFont="1" applyFill="1" applyBorder="1" applyAlignment="1">
      <alignment horizontal="left" vertical="top"/>
    </xf>
    <xf numFmtId="0" fontId="92" fillId="0" borderId="85" xfId="0" applyFont="1" applyBorder="1" applyAlignment="1">
      <alignment vertical="center"/>
    </xf>
    <xf numFmtId="0" fontId="92" fillId="0" borderId="97" xfId="0" applyFont="1" applyBorder="1" applyAlignment="1">
      <alignment vertical="center"/>
    </xf>
    <xf numFmtId="0" fontId="39" fillId="0" borderId="97" xfId="0" applyFont="1" applyBorder="1" applyAlignment="1">
      <alignment horizontal="center" vertical="center"/>
    </xf>
    <xf numFmtId="0" fontId="92" fillId="40" borderId="84" xfId="0" applyFont="1" applyFill="1" applyBorder="1" applyAlignment="1">
      <alignment horizontal="center" vertical="center" shrinkToFit="1"/>
    </xf>
    <xf numFmtId="0" fontId="92" fillId="0" borderId="98" xfId="0" applyFont="1" applyBorder="1" applyAlignment="1">
      <alignment vertical="center"/>
    </xf>
    <xf numFmtId="0" fontId="39" fillId="0" borderId="0" xfId="0" applyFont="1" applyAlignment="1">
      <alignment vertical="center"/>
    </xf>
    <xf numFmtId="0" fontId="39" fillId="0" borderId="99" xfId="0" applyFont="1" applyBorder="1" applyAlignment="1">
      <alignment horizontal="center" vertical="center"/>
    </xf>
    <xf numFmtId="0" fontId="92" fillId="0" borderId="0" xfId="0" applyFont="1" applyAlignment="1">
      <alignment vertical="center" shrinkToFit="1"/>
    </xf>
    <xf numFmtId="0" fontId="92" fillId="0" borderId="0" xfId="0" applyFont="1" applyAlignment="1">
      <alignment vertical="center" wrapText="1"/>
    </xf>
    <xf numFmtId="0" fontId="34" fillId="0" borderId="0" xfId="0" applyFont="1" applyAlignment="1">
      <alignment vertical="center" shrinkToFit="1"/>
    </xf>
    <xf numFmtId="0" fontId="34" fillId="0" borderId="98" xfId="0" applyFont="1" applyBorder="1" applyAlignment="1">
      <alignment vertical="center"/>
    </xf>
    <xf numFmtId="0" fontId="34" fillId="0" borderId="92" xfId="0" applyFont="1" applyBorder="1" applyAlignment="1">
      <alignment vertical="center"/>
    </xf>
    <xf numFmtId="0" fontId="34" fillId="0" borderId="0" xfId="0" applyFont="1" applyBorder="1" applyAlignment="1">
      <alignment vertical="center"/>
    </xf>
    <xf numFmtId="0" fontId="34" fillId="0" borderId="93" xfId="0" applyFont="1" applyBorder="1" applyAlignment="1">
      <alignment vertical="center"/>
    </xf>
    <xf numFmtId="0" fontId="34" fillId="0" borderId="99" xfId="0" applyFont="1" applyBorder="1" applyAlignment="1">
      <alignment horizontal="center" vertical="center"/>
    </xf>
    <xf numFmtId="0" fontId="94" fillId="0" borderId="0" xfId="0" applyFont="1" applyAlignment="1">
      <alignment vertical="center"/>
    </xf>
    <xf numFmtId="0" fontId="95" fillId="0" borderId="0" xfId="0" applyFont="1" applyAlignment="1">
      <alignment vertical="center"/>
    </xf>
    <xf numFmtId="0" fontId="40" fillId="0" borderId="0" xfId="0" applyFont="1" applyAlignment="1">
      <alignment vertical="center"/>
    </xf>
    <xf numFmtId="0" fontId="96" fillId="0" borderId="0" xfId="0" applyFont="1" applyAlignment="1">
      <alignment vertical="center"/>
    </xf>
    <xf numFmtId="0" fontId="41" fillId="0" borderId="0" xfId="0" applyFont="1" applyAlignment="1">
      <alignment vertical="center"/>
    </xf>
    <xf numFmtId="0" fontId="97" fillId="0" borderId="0" xfId="0" applyFont="1" applyFill="1" applyAlignment="1">
      <alignment vertical="center"/>
    </xf>
    <xf numFmtId="0" fontId="97" fillId="0" borderId="0" xfId="0" applyFont="1" applyAlignment="1">
      <alignment vertical="center"/>
    </xf>
    <xf numFmtId="0" fontId="4" fillId="0" borderId="0" xfId="0" applyFont="1" applyAlignment="1">
      <alignment vertical="center"/>
    </xf>
    <xf numFmtId="0" fontId="0" fillId="35" borderId="0" xfId="0" applyNumberFormat="1" applyFont="1" applyFill="1" applyBorder="1" applyAlignment="1" applyProtection="1">
      <alignment vertical="center" shrinkToFit="1"/>
      <protection/>
    </xf>
    <xf numFmtId="0" fontId="7" fillId="0" borderId="100" xfId="0" applyFont="1" applyFill="1" applyBorder="1" applyAlignment="1" applyProtection="1">
      <alignment horizontal="center" vertical="center" shrinkToFit="1"/>
      <protection/>
    </xf>
    <xf numFmtId="0" fontId="7" fillId="0" borderId="78" xfId="0" applyNumberFormat="1" applyFont="1" applyFill="1" applyBorder="1" applyAlignment="1" applyProtection="1">
      <alignment horizontal="center" vertical="center" shrinkToFit="1"/>
      <protection/>
    </xf>
    <xf numFmtId="0" fontId="0" fillId="0" borderId="0" xfId="0" applyNumberFormat="1" applyFill="1" applyBorder="1" applyAlignment="1" applyProtection="1">
      <alignment vertical="center" shrinkToFit="1"/>
      <protection/>
    </xf>
    <xf numFmtId="0" fontId="29" fillId="39" borderId="0" xfId="0" applyFont="1" applyFill="1" applyAlignment="1">
      <alignment horizontal="left" vertical="center"/>
    </xf>
    <xf numFmtId="0" fontId="92" fillId="40" borderId="89" xfId="0" applyFont="1" applyFill="1" applyBorder="1" applyAlignment="1">
      <alignment horizontal="center" vertical="center"/>
    </xf>
    <xf numFmtId="0" fontId="92" fillId="40" borderId="61" xfId="0" applyFont="1" applyFill="1" applyBorder="1" applyAlignment="1">
      <alignment horizontal="center" vertical="center"/>
    </xf>
    <xf numFmtId="0" fontId="92" fillId="40" borderId="101" xfId="0" applyFont="1" applyFill="1" applyBorder="1" applyAlignment="1">
      <alignment horizontal="center" vertical="center"/>
    </xf>
    <xf numFmtId="0" fontId="42" fillId="32" borderId="69" xfId="0" applyFont="1" applyFill="1" applyBorder="1" applyAlignment="1">
      <alignment horizontal="left" vertical="center"/>
    </xf>
    <xf numFmtId="0" fontId="42" fillId="32" borderId="91" xfId="0" applyFont="1" applyFill="1" applyBorder="1" applyAlignment="1">
      <alignment horizontal="left" vertical="center"/>
    </xf>
    <xf numFmtId="0" fontId="42" fillId="32" borderId="102" xfId="0" applyFont="1" applyFill="1" applyBorder="1" applyAlignment="1">
      <alignment horizontal="left" vertical="center"/>
    </xf>
    <xf numFmtId="0" fontId="29" fillId="41" borderId="0" xfId="0" applyFont="1" applyFill="1" applyAlignment="1">
      <alignment horizontal="left" vertical="center"/>
    </xf>
    <xf numFmtId="0" fontId="0" fillId="0" borderId="0" xfId="0" applyNumberFormat="1" applyFill="1" applyBorder="1" applyAlignment="1" applyProtection="1">
      <alignment horizontal="left" vertical="center" shrinkToFit="1"/>
      <protection/>
    </xf>
    <xf numFmtId="0" fontId="0" fillId="0" borderId="103" xfId="0" applyBorder="1" applyAlignment="1" applyProtection="1">
      <alignment horizontal="center" vertical="center"/>
      <protection/>
    </xf>
    <xf numFmtId="0" fontId="0" fillId="0" borderId="20" xfId="0" applyBorder="1" applyAlignment="1" applyProtection="1">
      <alignment horizontal="center" vertical="center"/>
      <protection/>
    </xf>
    <xf numFmtId="0" fontId="18" fillId="32" borderId="40" xfId="0" applyFont="1" applyFill="1" applyBorder="1" applyAlignment="1" applyProtection="1">
      <alignment horizontal="center" vertical="center" shrinkToFit="1"/>
      <protection locked="0"/>
    </xf>
    <xf numFmtId="0" fontId="18" fillId="32" borderId="22"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protection/>
    </xf>
    <xf numFmtId="0" fontId="11" fillId="39" borderId="104" xfId="0" applyFont="1" applyFill="1" applyBorder="1" applyAlignment="1" applyProtection="1">
      <alignment horizontal="left" vertical="top" wrapText="1"/>
      <protection/>
    </xf>
    <xf numFmtId="0" fontId="11" fillId="39" borderId="24" xfId="0" applyFont="1" applyFill="1" applyBorder="1" applyAlignment="1" applyProtection="1">
      <alignment horizontal="left" vertical="top" wrapText="1"/>
      <protection/>
    </xf>
    <xf numFmtId="0" fontId="11" fillId="39" borderId="31" xfId="0" applyFont="1" applyFill="1" applyBorder="1" applyAlignment="1" applyProtection="1">
      <alignment horizontal="left" vertical="top" wrapText="1"/>
      <protection/>
    </xf>
    <xf numFmtId="0" fontId="11" fillId="39" borderId="60" xfId="0" applyFont="1" applyFill="1" applyBorder="1" applyAlignment="1" applyProtection="1">
      <alignment horizontal="left" vertical="top" wrapText="1"/>
      <protection/>
    </xf>
    <xf numFmtId="0" fontId="11" fillId="39" borderId="0" xfId="0" applyFont="1" applyFill="1" applyBorder="1" applyAlignment="1" applyProtection="1">
      <alignment horizontal="left" vertical="top" wrapText="1"/>
      <protection/>
    </xf>
    <xf numFmtId="0" fontId="11" fillId="39" borderId="32" xfId="0" applyFont="1" applyFill="1" applyBorder="1" applyAlignment="1" applyProtection="1">
      <alignment horizontal="left" vertical="top" wrapText="1"/>
      <protection/>
    </xf>
    <xf numFmtId="0" fontId="11" fillId="39" borderId="105" xfId="0" applyFont="1" applyFill="1" applyBorder="1" applyAlignment="1" applyProtection="1">
      <alignment horizontal="left" vertical="top" wrapText="1"/>
      <protection/>
    </xf>
    <xf numFmtId="0" fontId="11" fillId="39" borderId="106" xfId="0" applyFont="1" applyFill="1" applyBorder="1" applyAlignment="1" applyProtection="1">
      <alignment horizontal="left" vertical="top" wrapText="1"/>
      <protection/>
    </xf>
    <xf numFmtId="0" fontId="11" fillId="39" borderId="30" xfId="0" applyFont="1" applyFill="1" applyBorder="1" applyAlignment="1" applyProtection="1">
      <alignment horizontal="left" vertical="top" wrapText="1"/>
      <protection/>
    </xf>
    <xf numFmtId="0" fontId="18" fillId="0" borderId="107" xfId="0" applyFont="1" applyFill="1" applyBorder="1" applyAlignment="1" applyProtection="1">
      <alignment horizontal="center" vertical="center" shrinkToFit="1"/>
      <protection/>
    </xf>
    <xf numFmtId="0" fontId="18" fillId="0" borderId="41" xfId="0" applyFont="1" applyFill="1" applyBorder="1" applyAlignment="1" applyProtection="1">
      <alignment horizontal="center" vertical="center" shrinkToFit="1"/>
      <protection/>
    </xf>
    <xf numFmtId="0" fontId="18" fillId="0" borderId="68" xfId="0" applyFont="1" applyFill="1" applyBorder="1" applyAlignment="1" applyProtection="1">
      <alignment horizontal="center" vertical="center" shrinkToFit="1"/>
      <protection/>
    </xf>
    <xf numFmtId="0" fontId="18" fillId="0" borderId="22" xfId="0" applyFont="1" applyFill="1" applyBorder="1" applyAlignment="1" applyProtection="1">
      <alignment horizontal="center" vertical="center" shrinkToFit="1"/>
      <protection/>
    </xf>
    <xf numFmtId="0" fontId="18" fillId="0" borderId="42" xfId="0" applyFont="1" applyFill="1" applyBorder="1" applyAlignment="1" applyProtection="1">
      <alignment horizontal="center" vertical="center" shrinkToFit="1"/>
      <protection/>
    </xf>
    <xf numFmtId="0" fontId="18" fillId="32" borderId="42" xfId="0" applyFont="1" applyFill="1" applyBorder="1" applyAlignment="1" applyProtection="1">
      <alignment horizontal="center" vertical="center" shrinkToFit="1"/>
      <protection locked="0"/>
    </xf>
    <xf numFmtId="0" fontId="0" fillId="39" borderId="108" xfId="0" applyNumberFormat="1" applyFill="1" applyBorder="1" applyAlignment="1" applyProtection="1">
      <alignment horizontal="center" vertical="center"/>
      <protection locked="0"/>
    </xf>
    <xf numFmtId="49" fontId="0" fillId="39" borderId="109" xfId="0" applyNumberFormat="1" applyFill="1" applyBorder="1" applyAlignment="1" applyProtection="1">
      <alignment horizontal="center" vertical="center"/>
      <protection locked="0"/>
    </xf>
    <xf numFmtId="49" fontId="0" fillId="0" borderId="110" xfId="0" applyNumberFormat="1" applyFill="1" applyBorder="1" applyAlignment="1" applyProtection="1">
      <alignment horizontal="center" vertical="center"/>
      <protection/>
    </xf>
    <xf numFmtId="49" fontId="0" fillId="0" borderId="111" xfId="0" applyNumberFormat="1" applyFill="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8" fillId="32" borderId="68" xfId="0" applyFont="1" applyFill="1" applyBorder="1" applyAlignment="1" applyProtection="1">
      <alignment horizontal="center" vertical="center" shrinkToFit="1"/>
      <protection locked="0"/>
    </xf>
    <xf numFmtId="0" fontId="18" fillId="32" borderId="41" xfId="0" applyFont="1" applyFill="1" applyBorder="1" applyAlignment="1" applyProtection="1">
      <alignment horizontal="center" vertical="center" shrinkToFit="1"/>
      <protection locked="0"/>
    </xf>
    <xf numFmtId="0" fontId="0" fillId="0" borderId="71" xfId="0" applyBorder="1" applyAlignment="1" applyProtection="1">
      <alignment horizontal="center" vertical="center"/>
      <protection/>
    </xf>
    <xf numFmtId="0" fontId="0" fillId="0" borderId="112" xfId="0" applyBorder="1" applyAlignment="1" applyProtection="1">
      <alignment horizontal="center" vertical="center"/>
      <protection/>
    </xf>
    <xf numFmtId="0" fontId="0" fillId="0" borderId="113" xfId="0" applyBorder="1" applyAlignment="1" applyProtection="1">
      <alignment horizontal="center" vertical="center"/>
      <protection/>
    </xf>
    <xf numFmtId="0" fontId="8" fillId="0" borderId="70" xfId="0" applyFont="1" applyFill="1" applyBorder="1" applyAlignment="1" applyProtection="1">
      <alignment horizontal="center" vertical="center" wrapText="1"/>
      <protection/>
    </xf>
    <xf numFmtId="0" fontId="8" fillId="0" borderId="114" xfId="0" applyFont="1" applyFill="1" applyBorder="1" applyAlignment="1" applyProtection="1">
      <alignment horizontal="center" vertical="center" wrapText="1"/>
      <protection/>
    </xf>
    <xf numFmtId="0" fontId="8" fillId="0" borderId="115" xfId="0" applyFont="1" applyFill="1" applyBorder="1" applyAlignment="1" applyProtection="1">
      <alignment horizontal="center" vertical="center" wrapText="1"/>
      <protection/>
    </xf>
    <xf numFmtId="0" fontId="0" fillId="5" borderId="107" xfId="0" applyFill="1" applyBorder="1" applyAlignment="1" applyProtection="1">
      <alignment horizontal="center" vertical="center"/>
      <protection/>
    </xf>
    <xf numFmtId="0" fontId="0" fillId="5" borderId="41" xfId="0" applyFill="1" applyBorder="1" applyAlignment="1" applyProtection="1">
      <alignment horizontal="center" vertical="center"/>
      <protection/>
    </xf>
    <xf numFmtId="0" fontId="0" fillId="0" borderId="108" xfId="0" applyFill="1" applyBorder="1" applyAlignment="1" applyProtection="1">
      <alignment horizontal="center" vertical="center" wrapText="1"/>
      <protection/>
    </xf>
    <xf numFmtId="0" fontId="0" fillId="0" borderId="109" xfId="0" applyFill="1" applyBorder="1" applyAlignment="1" applyProtection="1">
      <alignment horizontal="center" vertical="center"/>
      <protection/>
    </xf>
    <xf numFmtId="0" fontId="4" fillId="0" borderId="70" xfId="0" applyNumberFormat="1" applyFont="1" applyFill="1" applyBorder="1" applyAlignment="1" applyProtection="1">
      <alignment vertical="center"/>
      <protection/>
    </xf>
    <xf numFmtId="0" fontId="4" fillId="0" borderId="114" xfId="0" applyNumberFormat="1" applyFont="1" applyFill="1" applyBorder="1" applyAlignment="1" applyProtection="1">
      <alignment vertical="center"/>
      <protection/>
    </xf>
    <xf numFmtId="0" fontId="0" fillId="0" borderId="53" xfId="0" applyFill="1" applyBorder="1" applyAlignment="1" applyProtection="1">
      <alignment horizontal="center" vertical="center"/>
      <protection/>
    </xf>
    <xf numFmtId="0" fontId="0" fillId="0" borderId="112"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116" xfId="0" applyFill="1" applyBorder="1" applyAlignment="1" applyProtection="1">
      <alignment horizontal="center" vertical="center"/>
      <protection/>
    </xf>
    <xf numFmtId="0" fontId="0" fillId="0" borderId="117"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3" fillId="0" borderId="103" xfId="0" applyFont="1" applyBorder="1" applyAlignment="1" applyProtection="1">
      <alignment horizontal="center" vertical="center" wrapText="1"/>
      <protection/>
    </xf>
    <xf numFmtId="0" fontId="3" fillId="0" borderId="119" xfId="0" applyFont="1" applyBorder="1" applyAlignment="1" applyProtection="1">
      <alignment horizontal="center" vertical="center"/>
      <protection/>
    </xf>
    <xf numFmtId="0" fontId="0" fillId="5" borderId="103" xfId="0" applyFill="1" applyBorder="1" applyAlignment="1" applyProtection="1">
      <alignment horizontal="center" vertical="center"/>
      <protection/>
    </xf>
    <xf numFmtId="0" fontId="0" fillId="5" borderId="20" xfId="0" applyFill="1" applyBorder="1" applyAlignment="1" applyProtection="1">
      <alignment horizontal="center" vertical="center"/>
      <protection/>
    </xf>
    <xf numFmtId="0" fontId="0" fillId="0" borderId="0" xfId="0" applyAlignment="1" applyProtection="1">
      <alignment horizontal="center" vertical="center" shrinkToFit="1"/>
      <protection/>
    </xf>
    <xf numFmtId="0" fontId="0" fillId="0" borderId="113" xfId="0" applyFill="1" applyBorder="1" applyAlignment="1" applyProtection="1">
      <alignment horizontal="center" vertical="center"/>
      <protection/>
    </xf>
    <xf numFmtId="0" fontId="4" fillId="0" borderId="54" xfId="0" applyNumberFormat="1" applyFont="1" applyFill="1" applyBorder="1" applyAlignment="1" applyProtection="1">
      <alignment vertical="center"/>
      <protection/>
    </xf>
    <xf numFmtId="0" fontId="4" fillId="0" borderId="120" xfId="0" applyNumberFormat="1" applyFont="1" applyFill="1" applyBorder="1" applyAlignment="1" applyProtection="1">
      <alignment vertical="center"/>
      <protection/>
    </xf>
    <xf numFmtId="0" fontId="4" fillId="0" borderId="115" xfId="0" applyNumberFormat="1" applyFont="1" applyFill="1" applyBorder="1" applyAlignment="1" applyProtection="1">
      <alignment vertical="center"/>
      <protection/>
    </xf>
    <xf numFmtId="0" fontId="0" fillId="0" borderId="40"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5" borderId="40" xfId="0" applyFill="1" applyBorder="1" applyAlignment="1" applyProtection="1">
      <alignment horizontal="center" vertical="center"/>
      <protection/>
    </xf>
    <xf numFmtId="0" fontId="0" fillId="5" borderId="22"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40" xfId="0" applyBorder="1" applyAlignment="1" applyProtection="1">
      <alignment horizontal="center" vertical="center" wrapText="1"/>
      <protection/>
    </xf>
    <xf numFmtId="49" fontId="0" fillId="32" borderId="121" xfId="0" applyNumberFormat="1" applyFill="1" applyBorder="1" applyAlignment="1" applyProtection="1">
      <alignment horizontal="left" vertical="center"/>
      <protection locked="0"/>
    </xf>
    <xf numFmtId="49" fontId="0" fillId="32" borderId="118" xfId="0" applyNumberFormat="1" applyFill="1" applyBorder="1" applyAlignment="1" applyProtection="1">
      <alignment horizontal="left" vertical="center"/>
      <protection locked="0"/>
    </xf>
    <xf numFmtId="0" fontId="0" fillId="0" borderId="104" xfId="0" applyBorder="1" applyAlignment="1" applyProtection="1">
      <alignment horizontal="center" vertical="center"/>
      <protection/>
    </xf>
    <xf numFmtId="0" fontId="0" fillId="0" borderId="122" xfId="0" applyBorder="1" applyAlignment="1" applyProtection="1">
      <alignment horizontal="center" vertical="center"/>
      <protection/>
    </xf>
    <xf numFmtId="0" fontId="0" fillId="0" borderId="105" xfId="0" applyBorder="1" applyAlignment="1" applyProtection="1">
      <alignment horizontal="center" vertical="center"/>
      <protection/>
    </xf>
    <xf numFmtId="0" fontId="0" fillId="0" borderId="123" xfId="0" applyBorder="1" applyAlignment="1" applyProtection="1">
      <alignment horizontal="center" vertical="center"/>
      <protection/>
    </xf>
    <xf numFmtId="49" fontId="0" fillId="32" borderId="24" xfId="0" applyNumberFormat="1" applyFill="1" applyBorder="1" applyAlignment="1" applyProtection="1">
      <alignment horizontal="left" vertical="center"/>
      <protection locked="0"/>
    </xf>
    <xf numFmtId="49" fontId="0" fillId="32" borderId="31" xfId="0" applyNumberFormat="1" applyFill="1" applyBorder="1" applyAlignment="1" applyProtection="1">
      <alignment horizontal="left" vertical="center"/>
      <protection locked="0"/>
    </xf>
    <xf numFmtId="49" fontId="0" fillId="32" borderId="114" xfId="0" applyNumberFormat="1" applyFill="1" applyBorder="1" applyAlignment="1" applyProtection="1">
      <alignment horizontal="left" vertical="center"/>
      <protection locked="0"/>
    </xf>
    <xf numFmtId="49" fontId="0" fillId="32" borderId="115" xfId="0" applyNumberFormat="1" applyFill="1" applyBorder="1" applyAlignment="1" applyProtection="1">
      <alignment horizontal="left" vertical="center"/>
      <protection locked="0"/>
    </xf>
    <xf numFmtId="0" fontId="0" fillId="0" borderId="124" xfId="0" applyBorder="1" applyAlignment="1" applyProtection="1">
      <alignment horizontal="center" vertical="center"/>
      <protection/>
    </xf>
    <xf numFmtId="0" fontId="18" fillId="0" borderId="55" xfId="0" applyFont="1" applyFill="1" applyBorder="1" applyAlignment="1" applyProtection="1">
      <alignment horizontal="center" vertical="center" shrinkToFit="1"/>
      <protection/>
    </xf>
    <xf numFmtId="49" fontId="0" fillId="32" borderId="43" xfId="0" applyNumberFormat="1" applyFill="1" applyBorder="1" applyAlignment="1" applyProtection="1">
      <alignment horizontal="left" vertical="center"/>
      <protection locked="0"/>
    </xf>
    <xf numFmtId="49" fontId="0" fillId="32" borderId="111" xfId="0" applyNumberFormat="1" applyFill="1" applyBorder="1" applyAlignment="1" applyProtection="1">
      <alignment horizontal="left" vertical="center"/>
      <protection locked="0"/>
    </xf>
    <xf numFmtId="49" fontId="19" fillId="0" borderId="125" xfId="0" applyNumberFormat="1" applyFont="1" applyFill="1" applyBorder="1" applyAlignment="1" applyProtection="1">
      <alignment horizontal="center" vertical="center"/>
      <protection/>
    </xf>
    <xf numFmtId="0" fontId="0" fillId="0" borderId="108" xfId="0" applyBorder="1" applyAlignment="1" applyProtection="1">
      <alignment horizontal="center" vertical="center"/>
      <protection/>
    </xf>
    <xf numFmtId="0" fontId="0" fillId="0" borderId="126"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127" xfId="0" applyBorder="1" applyAlignment="1" applyProtection="1">
      <alignment horizontal="center" vertical="center"/>
      <protection/>
    </xf>
    <xf numFmtId="0" fontId="0" fillId="0" borderId="71" xfId="0" applyNumberFormat="1" applyFill="1" applyBorder="1" applyAlignment="1" applyProtection="1">
      <alignment horizontal="left" vertical="center"/>
      <protection/>
    </xf>
    <xf numFmtId="0" fontId="0" fillId="0" borderId="116" xfId="0" applyNumberFormat="1" applyFill="1" applyBorder="1" applyAlignment="1" applyProtection="1">
      <alignment horizontal="left" vertical="center"/>
      <protection/>
    </xf>
    <xf numFmtId="0" fontId="4" fillId="0" borderId="128" xfId="0" applyNumberFormat="1" applyFont="1" applyFill="1" applyBorder="1" applyAlignment="1" applyProtection="1">
      <alignment horizontal="left" vertical="center"/>
      <protection/>
    </xf>
    <xf numFmtId="0" fontId="4" fillId="0" borderId="56" xfId="0" applyNumberFormat="1" applyFont="1" applyFill="1" applyBorder="1" applyAlignment="1" applyProtection="1">
      <alignment horizontal="left" vertical="center"/>
      <protection/>
    </xf>
    <xf numFmtId="0" fontId="4" fillId="0" borderId="109" xfId="0" applyNumberFormat="1" applyFont="1" applyFill="1" applyBorder="1" applyAlignment="1" applyProtection="1">
      <alignment horizontal="left" vertical="center"/>
      <protection/>
    </xf>
    <xf numFmtId="49" fontId="0" fillId="32" borderId="70" xfId="0" applyNumberFormat="1" applyFill="1" applyBorder="1" applyAlignment="1" applyProtection="1">
      <alignment horizontal="left" vertical="center"/>
      <protection locked="0"/>
    </xf>
    <xf numFmtId="49" fontId="0" fillId="32" borderId="120" xfId="0" applyNumberFormat="1" applyFill="1" applyBorder="1" applyAlignment="1" applyProtection="1">
      <alignment horizontal="left" vertical="center"/>
      <protection locked="0"/>
    </xf>
    <xf numFmtId="49" fontId="0" fillId="42" borderId="23" xfId="0" applyNumberFormat="1" applyFill="1" applyBorder="1" applyAlignment="1" applyProtection="1">
      <alignment horizontal="left" vertical="center"/>
      <protection locked="0"/>
    </xf>
    <xf numFmtId="49" fontId="0" fillId="42" borderId="122" xfId="0" applyNumberFormat="1" applyFill="1" applyBorder="1" applyAlignment="1" applyProtection="1">
      <alignment horizontal="left" vertical="center"/>
      <protection locked="0"/>
    </xf>
    <xf numFmtId="49" fontId="0" fillId="42" borderId="129" xfId="0" applyNumberFormat="1" applyFill="1" applyBorder="1" applyAlignment="1" applyProtection="1">
      <alignment horizontal="left" vertical="center"/>
      <protection locked="0"/>
    </xf>
    <xf numFmtId="49" fontId="0" fillId="42" borderId="120" xfId="0" applyNumberFormat="1" applyFill="1" applyBorder="1" applyAlignment="1" applyProtection="1">
      <alignment horizontal="left" vertical="center"/>
      <protection locked="0"/>
    </xf>
    <xf numFmtId="49" fontId="0" fillId="0" borderId="121" xfId="0" applyNumberFormat="1" applyFill="1" applyBorder="1" applyAlignment="1" applyProtection="1">
      <alignment horizontal="left" vertical="center"/>
      <protection/>
    </xf>
    <xf numFmtId="49" fontId="0" fillId="0" borderId="130" xfId="0" applyNumberFormat="1" applyFill="1" applyBorder="1" applyAlignment="1" applyProtection="1">
      <alignment horizontal="left" vertical="center"/>
      <protection/>
    </xf>
    <xf numFmtId="0" fontId="0" fillId="43" borderId="131" xfId="0" applyFill="1" applyBorder="1" applyAlignment="1" applyProtection="1">
      <alignment horizontal="center" vertical="center"/>
      <protection/>
    </xf>
    <xf numFmtId="0" fontId="0" fillId="0" borderId="106" xfId="0" applyBorder="1" applyAlignment="1" applyProtection="1">
      <alignment horizontal="center" vertical="center"/>
      <protection/>
    </xf>
    <xf numFmtId="0" fontId="0" fillId="0" borderId="106" xfId="0" applyFont="1" applyBorder="1" applyAlignment="1" applyProtection="1">
      <alignment horizontal="center" vertical="center"/>
      <protection/>
    </xf>
    <xf numFmtId="0" fontId="0" fillId="0" borderId="32" xfId="0" applyFill="1" applyBorder="1" applyAlignment="1" applyProtection="1">
      <alignment horizontal="center" vertical="center"/>
      <protection/>
    </xf>
    <xf numFmtId="49" fontId="0" fillId="0" borderId="106" xfId="0" applyNumberFormat="1" applyFill="1" applyBorder="1" applyAlignment="1" applyProtection="1">
      <alignment horizontal="center" vertical="center"/>
      <protection/>
    </xf>
    <xf numFmtId="49" fontId="0" fillId="0" borderId="30" xfId="0" applyNumberFormat="1" applyFill="1" applyBorder="1" applyAlignment="1" applyProtection="1">
      <alignment horizontal="center" vertical="center"/>
      <protection/>
    </xf>
    <xf numFmtId="49" fontId="0" fillId="0" borderId="54" xfId="0" applyNumberFormat="1" applyFill="1" applyBorder="1" applyAlignment="1" applyProtection="1">
      <alignment vertical="center"/>
      <protection/>
    </xf>
    <xf numFmtId="49" fontId="0" fillId="0" borderId="120" xfId="0" applyNumberFormat="1" applyFill="1" applyBorder="1" applyAlignment="1" applyProtection="1">
      <alignment vertical="center"/>
      <protection/>
    </xf>
    <xf numFmtId="49" fontId="0" fillId="0" borderId="70" xfId="0" applyNumberFormat="1" applyFill="1" applyBorder="1" applyAlignment="1" applyProtection="1">
      <alignment vertical="center"/>
      <protection/>
    </xf>
    <xf numFmtId="49" fontId="0" fillId="0" borderId="114" xfId="0" applyNumberFormat="1" applyFill="1" applyBorder="1" applyAlignment="1" applyProtection="1">
      <alignment vertical="center"/>
      <protection/>
    </xf>
    <xf numFmtId="49" fontId="0" fillId="0" borderId="128" xfId="0" applyNumberFormat="1" applyFill="1" applyBorder="1" applyAlignment="1" applyProtection="1">
      <alignment horizontal="left" vertical="center"/>
      <protection/>
    </xf>
    <xf numFmtId="49" fontId="0" fillId="0" borderId="56" xfId="0" applyNumberFormat="1" applyFill="1" applyBorder="1" applyAlignment="1" applyProtection="1">
      <alignment horizontal="left" vertical="center"/>
      <protection/>
    </xf>
    <xf numFmtId="49" fontId="0" fillId="0" borderId="109" xfId="0" applyNumberFormat="1" applyFill="1" applyBorder="1" applyAlignment="1" applyProtection="1">
      <alignment horizontal="left" vertical="center"/>
      <protection/>
    </xf>
    <xf numFmtId="49" fontId="0" fillId="0" borderId="115" xfId="0" applyNumberFormat="1" applyFill="1" applyBorder="1" applyAlignment="1" applyProtection="1">
      <alignment vertical="center"/>
      <protection/>
    </xf>
    <xf numFmtId="49" fontId="0" fillId="0" borderId="43" xfId="0" applyNumberFormat="1" applyFill="1" applyBorder="1" applyAlignment="1" applyProtection="1">
      <alignment horizontal="left" vertical="center"/>
      <protection/>
    </xf>
    <xf numFmtId="49" fontId="0" fillId="0" borderId="111" xfId="0" applyNumberFormat="1" applyFill="1" applyBorder="1" applyAlignment="1" applyProtection="1">
      <alignment horizontal="left" vertical="center"/>
      <protection/>
    </xf>
    <xf numFmtId="49" fontId="0" fillId="0" borderId="69" xfId="0" applyNumberFormat="1" applyFill="1" applyBorder="1" applyAlignment="1" applyProtection="1">
      <alignment horizontal="left" vertical="center"/>
      <protection/>
    </xf>
    <xf numFmtId="49" fontId="0" fillId="0" borderId="91" xfId="0" applyNumberFormat="1" applyFill="1" applyBorder="1" applyAlignment="1" applyProtection="1">
      <alignment horizontal="left" vertical="center"/>
      <protection/>
    </xf>
    <xf numFmtId="49" fontId="0" fillId="0" borderId="118" xfId="0" applyNumberForma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0" fillId="0" borderId="131" xfId="0" applyFill="1" applyBorder="1" applyAlignment="1" applyProtection="1">
      <alignment horizontal="center" vertical="center"/>
      <protection/>
    </xf>
    <xf numFmtId="0" fontId="11" fillId="39" borderId="24" xfId="0" applyFont="1" applyFill="1" applyBorder="1" applyAlignment="1" applyProtection="1">
      <alignment horizontal="left" vertical="center" wrapText="1"/>
      <protection/>
    </xf>
    <xf numFmtId="0" fontId="11" fillId="39" borderId="0" xfId="0" applyFont="1" applyFill="1" applyBorder="1" applyAlignment="1" applyProtection="1">
      <alignment horizontal="left" vertical="center" wrapText="1"/>
      <protection/>
    </xf>
    <xf numFmtId="0" fontId="11" fillId="39" borderId="104" xfId="0" applyFont="1" applyFill="1" applyBorder="1" applyAlignment="1" applyProtection="1">
      <alignment horizontal="left" vertical="center" wrapText="1"/>
      <protection/>
    </xf>
    <xf numFmtId="0" fontId="11" fillId="39" borderId="31" xfId="0" applyFont="1" applyFill="1" applyBorder="1" applyAlignment="1" applyProtection="1">
      <alignment horizontal="left" vertical="center" wrapText="1"/>
      <protection/>
    </xf>
    <xf numFmtId="0" fontId="11" fillId="39" borderId="60" xfId="0" applyFont="1" applyFill="1" applyBorder="1" applyAlignment="1" applyProtection="1">
      <alignment horizontal="left" vertical="center" wrapText="1"/>
      <protection/>
    </xf>
    <xf numFmtId="0" fontId="11" fillId="39" borderId="32" xfId="0" applyFont="1" applyFill="1" applyBorder="1" applyAlignment="1" applyProtection="1">
      <alignment horizontal="left" vertical="center" wrapText="1"/>
      <protection/>
    </xf>
    <xf numFmtId="0" fontId="11" fillId="39" borderId="105" xfId="0" applyFont="1" applyFill="1" applyBorder="1" applyAlignment="1" applyProtection="1">
      <alignment horizontal="left" vertical="center" wrapText="1"/>
      <protection/>
    </xf>
    <xf numFmtId="0" fontId="11" fillId="39" borderId="106" xfId="0" applyFont="1" applyFill="1" applyBorder="1" applyAlignment="1" applyProtection="1">
      <alignment horizontal="left" vertical="center" wrapText="1"/>
      <protection/>
    </xf>
    <xf numFmtId="0" fontId="11" fillId="39" borderId="30" xfId="0" applyFont="1" applyFill="1" applyBorder="1" applyAlignment="1" applyProtection="1">
      <alignment horizontal="left" vertical="center" wrapText="1"/>
      <protection/>
    </xf>
    <xf numFmtId="0" fontId="90" fillId="44" borderId="0" xfId="0" applyFont="1" applyFill="1" applyAlignment="1">
      <alignment horizontal="left" vertical="center"/>
    </xf>
    <xf numFmtId="0" fontId="98" fillId="44" borderId="0" xfId="0" applyFont="1" applyFill="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3">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color theme="0"/>
      </font>
      <fill>
        <patternFill>
          <bgColor rgb="FFFF0000"/>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CCFFFF"/>
        </patternFill>
      </fill>
    </dxf>
    <dxf>
      <fill>
        <patternFill>
          <bgColor rgb="FFFFCCFF"/>
        </patternFill>
      </fill>
    </dxf>
    <dxf>
      <font>
        <color theme="0"/>
      </font>
    </dxf>
    <dxf>
      <font>
        <color theme="0"/>
      </font>
    </dxf>
    <dxf>
      <font>
        <color theme="0"/>
      </font>
      <border/>
    </dxf>
    <dxf>
      <font>
        <b/>
        <i val="0"/>
      </font>
      <fill>
        <patternFill>
          <bgColor rgb="FFFF0000"/>
        </patternFill>
      </fill>
      <border/>
    </dxf>
    <dxf>
      <font>
        <b/>
        <i val="0"/>
      </font>
      <fill>
        <patternFill>
          <bgColor rgb="FFFFFF00"/>
        </patternFill>
      </fill>
      <border/>
    </dxf>
    <dxf>
      <font>
        <color theme="0"/>
      </font>
      <fill>
        <patternFill>
          <bgColor rgb="FFFF0000"/>
        </patternFill>
      </fill>
      <border/>
    </dxf>
    <dxf>
      <font>
        <b/>
        <i val="0"/>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13;&#20307;&#36899;\Users\Kouichi%20Aoyama\SkyDrive\&#38263;&#37326;&#38520;&#19978;&#31478;&#25216;&#21332;&#20250;\&#20013;&#20449;&#22320;&#21306;&#38520;&#19978;&#31478;&#25216;&#21332;&#20250;\&#20013;&#20449;&#36984;&#25163;&#27177;\2017&#31532;41&#22238;&#20013;&#20449;&#36984;&#25163;&#27177;\17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1">
        <row r="12">
          <cell r="R12" t="str">
            <v>男子</v>
          </cell>
          <cell r="S12" t="str">
            <v>女子</v>
          </cell>
          <cell r="T12" t="str">
            <v>男子</v>
          </cell>
          <cell r="U12" t="str">
            <v>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L105"/>
  <sheetViews>
    <sheetView tabSelected="1" zoomScalePageLayoutView="0" workbookViewId="0" topLeftCell="A1">
      <selection activeCell="N3" sqref="N3"/>
    </sheetView>
  </sheetViews>
  <sheetFormatPr defaultColWidth="9.14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6" max="10" width="10.28125" style="0" customWidth="1"/>
    <col min="11" max="11" width="58.8515625" style="0" customWidth="1"/>
    <col min="12" max="12" width="7.421875" style="0" bestFit="1" customWidth="1"/>
  </cols>
  <sheetData>
    <row r="1" spans="1:11" s="203" customFormat="1" ht="21">
      <c r="A1" s="202"/>
      <c r="B1" s="309" t="s">
        <v>1446</v>
      </c>
      <c r="C1" s="309"/>
      <c r="D1" s="309"/>
      <c r="E1" s="309"/>
      <c r="F1" s="309"/>
      <c r="G1" s="309"/>
      <c r="H1" s="309"/>
      <c r="I1" s="309"/>
      <c r="J1" s="309"/>
      <c r="K1" s="309"/>
    </row>
    <row r="2" spans="1:11" s="203" customFormat="1" ht="24">
      <c r="A2" s="202"/>
      <c r="B2" s="204"/>
      <c r="C2" s="204"/>
      <c r="D2" s="440" t="s">
        <v>1493</v>
      </c>
      <c r="E2" s="440"/>
      <c r="F2" s="440"/>
      <c r="G2" s="440"/>
      <c r="H2" s="440"/>
      <c r="I2" s="440"/>
      <c r="J2" s="440"/>
      <c r="K2" s="440"/>
    </row>
    <row r="3" spans="1:11" s="206" customFormat="1" ht="24">
      <c r="A3" s="205"/>
      <c r="B3" s="204"/>
      <c r="C3" s="204"/>
      <c r="D3" s="440" t="s">
        <v>1492</v>
      </c>
      <c r="E3" s="440"/>
      <c r="F3" s="440"/>
      <c r="G3" s="440"/>
      <c r="H3" s="440"/>
      <c r="I3" s="440"/>
      <c r="J3" s="440"/>
      <c r="K3" s="440"/>
    </row>
    <row r="4" spans="1:11" s="206" customFormat="1" ht="24">
      <c r="A4" s="205"/>
      <c r="B4" s="204"/>
      <c r="C4" s="204"/>
      <c r="D4" s="440" t="s">
        <v>1507</v>
      </c>
      <c r="E4" s="440"/>
      <c r="F4" s="440"/>
      <c r="G4" s="440"/>
      <c r="H4" s="440"/>
      <c r="I4" s="440"/>
      <c r="J4" s="440"/>
      <c r="K4" s="440"/>
    </row>
    <row r="5" spans="1:6" s="206" customFormat="1" ht="24">
      <c r="A5" s="205"/>
      <c r="B5" s="204"/>
      <c r="C5" s="204"/>
      <c r="D5" s="232"/>
      <c r="E5" s="204"/>
      <c r="F5" s="204"/>
    </row>
    <row r="6" spans="1:10" s="203" customFormat="1" ht="21">
      <c r="A6" s="202"/>
      <c r="B6" s="316" t="s">
        <v>1473</v>
      </c>
      <c r="C6" s="316"/>
      <c r="D6" s="316"/>
      <c r="E6" s="316"/>
      <c r="F6" s="316"/>
      <c r="G6" s="316"/>
      <c r="H6" s="316"/>
      <c r="I6" s="316"/>
      <c r="J6" s="316"/>
    </row>
    <row r="7" spans="1:11" s="206" customFormat="1" ht="21">
      <c r="A7" s="205"/>
      <c r="B7" s="233"/>
      <c r="C7" s="234"/>
      <c r="D7" s="441" t="s">
        <v>1447</v>
      </c>
      <c r="E7" s="441"/>
      <c r="F7" s="441"/>
      <c r="G7" s="441"/>
      <c r="H7" s="441"/>
      <c r="I7" s="441"/>
      <c r="J7" s="441"/>
      <c r="K7" s="441"/>
    </row>
    <row r="8" spans="1:10" s="203" customFormat="1" ht="21">
      <c r="A8" s="202"/>
      <c r="B8" s="235"/>
      <c r="C8" s="235"/>
      <c r="D8" s="235" t="s">
        <v>1448</v>
      </c>
      <c r="E8" s="235"/>
      <c r="F8" s="235"/>
      <c r="G8" s="236"/>
      <c r="H8" s="236"/>
      <c r="I8" s="236"/>
      <c r="J8" s="236"/>
    </row>
    <row r="9" spans="1:10" s="203" customFormat="1" ht="21">
      <c r="A9" s="202"/>
      <c r="B9" s="235"/>
      <c r="C9" s="235"/>
      <c r="D9" s="237" t="s">
        <v>1474</v>
      </c>
      <c r="E9" s="235"/>
      <c r="F9" s="235"/>
      <c r="G9" s="236"/>
      <c r="H9" s="236"/>
      <c r="I9" s="236"/>
      <c r="J9" s="236"/>
    </row>
    <row r="10" spans="2:10" s="207" customFormat="1" ht="21">
      <c r="B10" s="237"/>
      <c r="C10" s="237"/>
      <c r="D10" s="237" t="s">
        <v>1449</v>
      </c>
      <c r="E10" s="237"/>
      <c r="F10" s="237"/>
      <c r="G10" s="237"/>
      <c r="H10" s="237"/>
      <c r="I10" s="237"/>
      <c r="J10" s="237"/>
    </row>
    <row r="11" spans="1:10" s="203" customFormat="1" ht="21">
      <c r="A11" s="202"/>
      <c r="B11" s="235"/>
      <c r="C11" s="235"/>
      <c r="D11" s="235" t="s">
        <v>1494</v>
      </c>
      <c r="E11" s="235"/>
      <c r="F11" s="235"/>
      <c r="G11" s="236"/>
      <c r="H11" s="236"/>
      <c r="I11" s="236"/>
      <c r="J11" s="236"/>
    </row>
    <row r="12" ht="16.5" customHeight="1">
      <c r="A12" s="137"/>
    </row>
    <row r="13" spans="2:10" s="203" customFormat="1" ht="24">
      <c r="B13" s="313" t="s">
        <v>456</v>
      </c>
      <c r="C13" s="314"/>
      <c r="D13" s="314"/>
      <c r="E13" s="314"/>
      <c r="F13" s="314"/>
      <c r="G13" s="314"/>
      <c r="H13" s="314"/>
      <c r="I13" s="314"/>
      <c r="J13" s="315"/>
    </row>
    <row r="14" spans="2:10" s="203" customFormat="1" ht="6" customHeight="1">
      <c r="B14" s="236"/>
      <c r="C14" s="236"/>
      <c r="D14" s="236"/>
      <c r="E14" s="236"/>
      <c r="F14" s="236"/>
      <c r="G14" s="236"/>
      <c r="H14" s="236"/>
      <c r="I14" s="236"/>
      <c r="J14" s="236"/>
    </row>
    <row r="15" spans="2:10" s="203" customFormat="1" ht="21" customHeight="1">
      <c r="B15" s="236"/>
      <c r="C15" s="242">
        <v>1</v>
      </c>
      <c r="D15" s="242" t="s">
        <v>457</v>
      </c>
      <c r="E15" s="236"/>
      <c r="F15" s="236"/>
      <c r="G15" s="236"/>
      <c r="H15" s="236"/>
      <c r="I15" s="236"/>
      <c r="J15" s="236"/>
    </row>
    <row r="16" spans="2:10" s="203" customFormat="1" ht="21" customHeight="1">
      <c r="B16" s="236"/>
      <c r="C16" s="236"/>
      <c r="D16" s="236" t="s">
        <v>458</v>
      </c>
      <c r="E16" s="236"/>
      <c r="F16" s="236"/>
      <c r="G16" s="236"/>
      <c r="H16" s="236"/>
      <c r="I16" s="236"/>
      <c r="J16" s="236"/>
    </row>
    <row r="17" spans="2:10" s="203" customFormat="1" ht="21" customHeight="1">
      <c r="B17" s="236"/>
      <c r="C17" s="236"/>
      <c r="D17" s="236" t="s">
        <v>462</v>
      </c>
      <c r="E17" s="236"/>
      <c r="F17" s="236"/>
      <c r="G17" s="236"/>
      <c r="H17" s="236"/>
      <c r="I17" s="236"/>
      <c r="J17" s="236"/>
    </row>
    <row r="18" spans="2:10" s="203" customFormat="1" ht="21" customHeight="1">
      <c r="B18" s="236"/>
      <c r="C18" s="236"/>
      <c r="D18" s="236"/>
      <c r="E18" s="243" t="s">
        <v>467</v>
      </c>
      <c r="F18" s="244" t="s">
        <v>468</v>
      </c>
      <c r="G18" s="243" t="s">
        <v>469</v>
      </c>
      <c r="H18" s="243"/>
      <c r="I18" s="243"/>
      <c r="J18" s="243"/>
    </row>
    <row r="19" spans="2:10" s="203" customFormat="1" ht="21" customHeight="1">
      <c r="B19" s="236"/>
      <c r="C19" s="236"/>
      <c r="D19" s="236"/>
      <c r="E19" s="245" t="s">
        <v>430</v>
      </c>
      <c r="F19" s="246" t="s">
        <v>459</v>
      </c>
      <c r="G19" s="247"/>
      <c r="H19" s="247"/>
      <c r="I19" s="247"/>
      <c r="J19" s="247"/>
    </row>
    <row r="20" spans="2:10" s="203" customFormat="1" ht="21" customHeight="1">
      <c r="B20" s="236"/>
      <c r="C20" s="236"/>
      <c r="D20" s="236"/>
      <c r="E20" s="248" t="s">
        <v>431</v>
      </c>
      <c r="F20" s="249" t="s">
        <v>460</v>
      </c>
      <c r="G20" s="250" t="s">
        <v>1486</v>
      </c>
      <c r="H20" s="251"/>
      <c r="I20" s="251"/>
      <c r="J20" s="251"/>
    </row>
    <row r="21" spans="2:10" s="203" customFormat="1" ht="21" customHeight="1">
      <c r="B21" s="236"/>
      <c r="C21" s="236"/>
      <c r="D21" s="236"/>
      <c r="E21" s="252" t="s">
        <v>432</v>
      </c>
      <c r="F21" s="249" t="s">
        <v>461</v>
      </c>
      <c r="G21" s="250" t="s">
        <v>1486</v>
      </c>
      <c r="H21" s="251"/>
      <c r="I21" s="251"/>
      <c r="J21" s="251"/>
    </row>
    <row r="22" spans="2:10" s="203" customFormat="1" ht="21" customHeight="1">
      <c r="B22" s="236"/>
      <c r="C22" s="236"/>
      <c r="D22" s="236"/>
      <c r="E22" s="252" t="s">
        <v>433</v>
      </c>
      <c r="F22" s="249" t="s">
        <v>459</v>
      </c>
      <c r="G22" s="251"/>
      <c r="H22" s="251"/>
      <c r="I22" s="251"/>
      <c r="J22" s="251"/>
    </row>
    <row r="23" spans="2:10" s="203" customFormat="1" ht="21" customHeight="1">
      <c r="B23" s="236"/>
      <c r="C23" s="236"/>
      <c r="D23" s="236" t="s">
        <v>463</v>
      </c>
      <c r="E23" s="236"/>
      <c r="F23" s="236"/>
      <c r="G23" s="236"/>
      <c r="H23" s="236"/>
      <c r="I23" s="236"/>
      <c r="J23" s="236"/>
    </row>
    <row r="24" spans="2:10" s="203" customFormat="1" ht="7.5" customHeight="1">
      <c r="B24" s="236"/>
      <c r="C24" s="236"/>
      <c r="D24" s="236"/>
      <c r="E24" s="236"/>
      <c r="F24" s="236"/>
      <c r="G24" s="236"/>
      <c r="H24" s="236"/>
      <c r="I24" s="236"/>
      <c r="J24" s="236"/>
    </row>
    <row r="25" spans="3:4" s="240" customFormat="1" ht="21" customHeight="1">
      <c r="C25" s="253">
        <v>2</v>
      </c>
      <c r="D25" s="253" t="s">
        <v>464</v>
      </c>
    </row>
    <row r="26" spans="3:5" s="240" customFormat="1" ht="21" customHeight="1">
      <c r="C26" s="254"/>
      <c r="D26" s="254"/>
      <c r="E26" s="240" t="s">
        <v>495</v>
      </c>
    </row>
    <row r="27" spans="3:5" s="240" customFormat="1" ht="21" customHeight="1">
      <c r="C27" s="254"/>
      <c r="D27" s="254"/>
      <c r="E27" s="254" t="s">
        <v>501</v>
      </c>
    </row>
    <row r="28" spans="3:5" s="240" customFormat="1" ht="21" customHeight="1">
      <c r="C28" s="254"/>
      <c r="D28" s="254"/>
      <c r="E28" s="254" t="s">
        <v>502</v>
      </c>
    </row>
    <row r="29" spans="5:12" s="240" customFormat="1" ht="21" customHeight="1">
      <c r="E29" s="255" t="s">
        <v>467</v>
      </c>
      <c r="F29" s="256"/>
      <c r="G29" s="255" t="s">
        <v>468</v>
      </c>
      <c r="H29" s="310" t="s">
        <v>479</v>
      </c>
      <c r="I29" s="311"/>
      <c r="J29" s="312"/>
      <c r="K29" s="257" t="s">
        <v>469</v>
      </c>
      <c r="L29" s="258" t="s">
        <v>485</v>
      </c>
    </row>
    <row r="30" spans="5:12" s="240" customFormat="1" ht="21" customHeight="1">
      <c r="E30" s="259" t="s">
        <v>525</v>
      </c>
      <c r="F30" s="260"/>
      <c r="G30" s="261" t="s">
        <v>526</v>
      </c>
      <c r="H30" s="261">
        <v>220</v>
      </c>
      <c r="I30" s="262"/>
      <c r="J30" s="262"/>
      <c r="K30" s="263" t="s">
        <v>492</v>
      </c>
      <c r="L30" s="264"/>
    </row>
    <row r="31" spans="5:12" s="240" customFormat="1" ht="21" customHeight="1">
      <c r="E31" s="259" t="s">
        <v>470</v>
      </c>
      <c r="F31" s="260"/>
      <c r="G31" s="265" t="s">
        <v>500</v>
      </c>
      <c r="H31" s="266"/>
      <c r="I31" s="267"/>
      <c r="J31" s="268"/>
      <c r="K31" s="254" t="s">
        <v>490</v>
      </c>
      <c r="L31" s="269" t="s">
        <v>494</v>
      </c>
    </row>
    <row r="32" spans="5:12" s="240" customFormat="1" ht="21" customHeight="1">
      <c r="E32" s="270" t="s">
        <v>471</v>
      </c>
      <c r="F32" s="271"/>
      <c r="G32" s="265" t="s">
        <v>500</v>
      </c>
      <c r="H32" s="266"/>
      <c r="I32" s="267"/>
      <c r="J32" s="268"/>
      <c r="K32" s="254" t="s">
        <v>489</v>
      </c>
      <c r="L32" s="269" t="s">
        <v>494</v>
      </c>
    </row>
    <row r="33" spans="5:12" s="240" customFormat="1" ht="21" customHeight="1">
      <c r="E33" s="272" t="s">
        <v>472</v>
      </c>
      <c r="F33" s="271"/>
      <c r="G33" s="265" t="s">
        <v>500</v>
      </c>
      <c r="H33" s="266"/>
      <c r="I33" s="267"/>
      <c r="J33" s="268"/>
      <c r="K33" s="254" t="s">
        <v>489</v>
      </c>
      <c r="L33" s="269" t="s">
        <v>494</v>
      </c>
    </row>
    <row r="34" spans="5:12" s="240" customFormat="1" ht="21" customHeight="1">
      <c r="E34" s="272" t="s">
        <v>473</v>
      </c>
      <c r="F34" s="271"/>
      <c r="G34" s="273" t="s">
        <v>460</v>
      </c>
      <c r="H34" s="274" t="s">
        <v>527</v>
      </c>
      <c r="I34" s="273"/>
      <c r="J34" s="273"/>
      <c r="K34" s="274"/>
      <c r="L34" s="275"/>
    </row>
    <row r="35" spans="5:12" s="240" customFormat="1" ht="21" customHeight="1">
      <c r="E35" s="270" t="s">
        <v>474</v>
      </c>
      <c r="F35" s="271"/>
      <c r="G35" s="265" t="s">
        <v>500</v>
      </c>
      <c r="H35" s="266"/>
      <c r="I35" s="267"/>
      <c r="J35" s="268"/>
      <c r="K35" s="254" t="s">
        <v>489</v>
      </c>
      <c r="L35" s="275"/>
    </row>
    <row r="36" spans="5:12" s="240" customFormat="1" ht="21" customHeight="1">
      <c r="E36" s="272" t="s">
        <v>475</v>
      </c>
      <c r="F36" s="271"/>
      <c r="G36" s="276" t="s">
        <v>460</v>
      </c>
      <c r="H36" s="274" t="s">
        <v>528</v>
      </c>
      <c r="I36" s="273"/>
      <c r="J36" s="273"/>
      <c r="K36" s="274"/>
      <c r="L36" s="275"/>
    </row>
    <row r="37" spans="5:12" s="240" customFormat="1" ht="21" customHeight="1">
      <c r="E37" s="272" t="s">
        <v>476</v>
      </c>
      <c r="F37" s="271"/>
      <c r="G37" s="273" t="s">
        <v>460</v>
      </c>
      <c r="H37" s="274" t="s">
        <v>480</v>
      </c>
      <c r="I37" s="273"/>
      <c r="J37" s="273"/>
      <c r="K37" s="274" t="s">
        <v>486</v>
      </c>
      <c r="L37" s="275"/>
    </row>
    <row r="38" spans="5:12" s="240" customFormat="1" ht="21" customHeight="1">
      <c r="E38" s="277" t="s">
        <v>477</v>
      </c>
      <c r="F38" s="271" t="s">
        <v>466</v>
      </c>
      <c r="G38" s="276" t="s">
        <v>459</v>
      </c>
      <c r="H38" s="274" t="s">
        <v>481</v>
      </c>
      <c r="I38" s="273"/>
      <c r="J38" s="273"/>
      <c r="K38" s="274" t="s">
        <v>486</v>
      </c>
      <c r="L38" s="275"/>
    </row>
    <row r="39" spans="5:12" s="240" customFormat="1" ht="21" customHeight="1">
      <c r="E39" s="278"/>
      <c r="F39" s="271" t="s">
        <v>465</v>
      </c>
      <c r="G39" s="276" t="s">
        <v>460</v>
      </c>
      <c r="H39" s="274" t="s">
        <v>529</v>
      </c>
      <c r="I39" s="273"/>
      <c r="J39" s="273"/>
      <c r="K39" s="274"/>
      <c r="L39" s="275"/>
    </row>
    <row r="40" spans="5:12" s="240" customFormat="1" ht="21" customHeight="1">
      <c r="E40" s="279" t="s">
        <v>478</v>
      </c>
      <c r="F40" s="271" t="s">
        <v>447</v>
      </c>
      <c r="G40" s="273" t="s">
        <v>460</v>
      </c>
      <c r="H40" s="274" t="s">
        <v>482</v>
      </c>
      <c r="I40" s="273"/>
      <c r="J40" s="273"/>
      <c r="K40" s="274" t="s">
        <v>487</v>
      </c>
      <c r="L40" s="275"/>
    </row>
    <row r="41" spans="5:12" s="240" customFormat="1" ht="21" customHeight="1">
      <c r="E41" s="280"/>
      <c r="F41" s="271" t="s">
        <v>449</v>
      </c>
      <c r="G41" s="276" t="s">
        <v>1479</v>
      </c>
      <c r="H41" s="274" t="s">
        <v>483</v>
      </c>
      <c r="I41" s="273"/>
      <c r="J41" s="273"/>
      <c r="K41" s="274" t="s">
        <v>493</v>
      </c>
      <c r="L41" s="275"/>
    </row>
    <row r="42" spans="5:12" s="240" customFormat="1" ht="21" customHeight="1">
      <c r="E42" s="281"/>
      <c r="F42" s="271" t="s">
        <v>448</v>
      </c>
      <c r="G42" s="276" t="s">
        <v>460</v>
      </c>
      <c r="H42" s="274" t="s">
        <v>530</v>
      </c>
      <c r="I42" s="273"/>
      <c r="J42" s="273"/>
      <c r="K42" s="274" t="s">
        <v>487</v>
      </c>
      <c r="L42" s="275"/>
    </row>
    <row r="43" spans="5:12" s="240" customFormat="1" ht="21" customHeight="1">
      <c r="E43" s="278"/>
      <c r="F43" s="271" t="s">
        <v>449</v>
      </c>
      <c r="G43" s="273" t="s">
        <v>1479</v>
      </c>
      <c r="H43" s="274" t="s">
        <v>484</v>
      </c>
      <c r="I43" s="273"/>
      <c r="J43" s="273"/>
      <c r="K43" s="274" t="s">
        <v>493</v>
      </c>
      <c r="L43" s="275"/>
    </row>
    <row r="44" s="240" customFormat="1" ht="21" customHeight="1">
      <c r="E44" s="240" t="s">
        <v>496</v>
      </c>
    </row>
    <row r="45" spans="5:12" s="240" customFormat="1" ht="21" customHeight="1">
      <c r="E45" s="255" t="s">
        <v>467</v>
      </c>
      <c r="F45" s="256"/>
      <c r="G45" s="255" t="s">
        <v>468</v>
      </c>
      <c r="H45" s="310" t="s">
        <v>479</v>
      </c>
      <c r="I45" s="311"/>
      <c r="J45" s="312"/>
      <c r="K45" s="257" t="s">
        <v>469</v>
      </c>
      <c r="L45" s="258" t="s">
        <v>485</v>
      </c>
    </row>
    <row r="46" spans="5:12" s="240" customFormat="1" ht="21" customHeight="1">
      <c r="E46" s="259" t="s">
        <v>497</v>
      </c>
      <c r="F46" s="260"/>
      <c r="G46" s="282" t="s">
        <v>459</v>
      </c>
      <c r="H46" s="283">
        <v>12</v>
      </c>
      <c r="I46" s="282"/>
      <c r="J46" s="282"/>
      <c r="K46" s="283" t="s">
        <v>498</v>
      </c>
      <c r="L46" s="284"/>
    </row>
    <row r="47" s="240" customFormat="1" ht="21" customHeight="1"/>
    <row r="48" spans="5:12" s="240" customFormat="1" ht="21" customHeight="1">
      <c r="E48" s="255" t="s">
        <v>467</v>
      </c>
      <c r="F48" s="256"/>
      <c r="G48" s="255" t="s">
        <v>468</v>
      </c>
      <c r="H48" s="310" t="s">
        <v>479</v>
      </c>
      <c r="I48" s="311"/>
      <c r="J48" s="312"/>
      <c r="K48" s="257" t="s">
        <v>469</v>
      </c>
      <c r="L48" s="285" t="s">
        <v>485</v>
      </c>
    </row>
    <row r="49" spans="5:12" s="240" customFormat="1" ht="21" customHeight="1">
      <c r="E49" s="240" t="s">
        <v>412</v>
      </c>
      <c r="F49" s="286"/>
      <c r="G49" s="240" t="s">
        <v>504</v>
      </c>
      <c r="H49" s="266" t="s">
        <v>1487</v>
      </c>
      <c r="I49" s="267"/>
      <c r="J49" s="268"/>
      <c r="K49" s="287" t="s">
        <v>506</v>
      </c>
      <c r="L49" s="288" t="s">
        <v>494</v>
      </c>
    </row>
    <row r="50" spans="5:12" s="240" customFormat="1" ht="21" customHeight="1">
      <c r="E50" s="240" t="s">
        <v>499</v>
      </c>
      <c r="F50" s="286"/>
      <c r="G50" s="240" t="s">
        <v>486</v>
      </c>
      <c r="H50" s="266">
        <v>4125</v>
      </c>
      <c r="I50" s="267"/>
      <c r="J50" s="268"/>
      <c r="K50" s="240" t="s">
        <v>1478</v>
      </c>
      <c r="L50" s="269" t="s">
        <v>494</v>
      </c>
    </row>
    <row r="51" spans="5:12" s="240" customFormat="1" ht="21" customHeight="1">
      <c r="E51" s="240" t="s">
        <v>410</v>
      </c>
      <c r="F51" s="286"/>
      <c r="G51" s="265" t="s">
        <v>500</v>
      </c>
      <c r="H51" s="266"/>
      <c r="I51" s="267"/>
      <c r="J51" s="268"/>
      <c r="K51" s="254" t="s">
        <v>503</v>
      </c>
      <c r="L51" s="269" t="s">
        <v>494</v>
      </c>
    </row>
    <row r="52" spans="5:12" s="240" customFormat="1" ht="21" customHeight="1">
      <c r="E52" s="240" t="s">
        <v>415</v>
      </c>
      <c r="F52" s="286"/>
      <c r="G52" s="265" t="s">
        <v>500</v>
      </c>
      <c r="H52" s="266"/>
      <c r="I52" s="267"/>
      <c r="J52" s="268"/>
      <c r="K52" s="254" t="s">
        <v>503</v>
      </c>
      <c r="L52" s="269" t="s">
        <v>494</v>
      </c>
    </row>
    <row r="53" spans="5:12" s="240" customFormat="1" ht="21" customHeight="1">
      <c r="E53" s="240" t="s">
        <v>413</v>
      </c>
      <c r="F53" s="286"/>
      <c r="G53" s="265" t="s">
        <v>500</v>
      </c>
      <c r="H53" s="266"/>
      <c r="I53" s="267"/>
      <c r="J53" s="268"/>
      <c r="K53" s="254" t="s">
        <v>503</v>
      </c>
      <c r="L53" s="269" t="s">
        <v>494</v>
      </c>
    </row>
    <row r="54" spans="5:12" s="240" customFormat="1" ht="21" customHeight="1">
      <c r="E54" s="240" t="s">
        <v>1477</v>
      </c>
      <c r="F54" s="286"/>
      <c r="G54" s="289" t="s">
        <v>504</v>
      </c>
      <c r="H54" s="266" t="s">
        <v>505</v>
      </c>
      <c r="I54" s="267"/>
      <c r="J54" s="268"/>
      <c r="K54" s="290" t="s">
        <v>507</v>
      </c>
      <c r="L54" s="269" t="s">
        <v>494</v>
      </c>
    </row>
    <row r="55" spans="5:12" s="240" customFormat="1" ht="21" customHeight="1">
      <c r="E55" s="240" t="s">
        <v>1480</v>
      </c>
      <c r="F55" s="286"/>
      <c r="G55" s="240" t="s">
        <v>504</v>
      </c>
      <c r="H55" s="266">
        <v>1356</v>
      </c>
      <c r="I55" s="267"/>
      <c r="J55" s="268"/>
      <c r="K55" s="239" t="s">
        <v>508</v>
      </c>
      <c r="L55" s="269" t="s">
        <v>494</v>
      </c>
    </row>
    <row r="56" s="240" customFormat="1" ht="21" customHeight="1">
      <c r="K56" s="239" t="s">
        <v>1484</v>
      </c>
    </row>
    <row r="57" spans="1:6" s="240" customFormat="1" ht="19.5">
      <c r="A57" s="238"/>
      <c r="B57" s="238"/>
      <c r="C57" s="238"/>
      <c r="D57" s="239" t="s">
        <v>1476</v>
      </c>
      <c r="E57" s="238"/>
      <c r="F57" s="238"/>
    </row>
    <row r="58" spans="1:6" s="240" customFormat="1" ht="19.5">
      <c r="A58" s="238"/>
      <c r="B58" s="238"/>
      <c r="C58" s="238"/>
      <c r="D58" s="298" t="s">
        <v>1475</v>
      </c>
      <c r="E58" s="238"/>
      <c r="F58" s="238"/>
    </row>
    <row r="59" spans="1:6" s="240" customFormat="1" ht="19.5">
      <c r="A59" s="238"/>
      <c r="B59" s="238"/>
      <c r="C59" s="238"/>
      <c r="D59" s="241" t="s">
        <v>1485</v>
      </c>
      <c r="E59" s="241"/>
      <c r="F59" s="238"/>
    </row>
    <row r="60" s="239" customFormat="1" ht="19.5">
      <c r="D60" s="239" t="s">
        <v>1481</v>
      </c>
    </row>
    <row r="61" s="239" customFormat="1" ht="19.5">
      <c r="D61" s="239" t="s">
        <v>1482</v>
      </c>
    </row>
    <row r="62" s="239" customFormat="1" ht="19.5">
      <c r="D62" s="239" t="s">
        <v>1483</v>
      </c>
    </row>
    <row r="63" s="239" customFormat="1" ht="19.5">
      <c r="D63" s="239" t="s">
        <v>1450</v>
      </c>
    </row>
    <row r="64" s="240" customFormat="1" ht="21" customHeight="1">
      <c r="K64" s="239"/>
    </row>
    <row r="65" s="240" customFormat="1" ht="21" customHeight="1">
      <c r="D65" s="301" t="s">
        <v>1488</v>
      </c>
    </row>
    <row r="66" s="240" customFormat="1" ht="9" customHeight="1"/>
    <row r="67" spans="3:4" s="240" customFormat="1" ht="21" customHeight="1">
      <c r="C67" s="253">
        <v>3</v>
      </c>
      <c r="D67" s="253" t="s">
        <v>510</v>
      </c>
    </row>
    <row r="68" spans="3:5" s="240" customFormat="1" ht="21" customHeight="1">
      <c r="C68" s="254"/>
      <c r="D68" s="254"/>
      <c r="E68" s="240" t="s">
        <v>495</v>
      </c>
    </row>
    <row r="69" spans="3:5" s="240" customFormat="1" ht="21" customHeight="1">
      <c r="C69" s="254"/>
      <c r="D69" s="254"/>
      <c r="E69" s="254" t="s">
        <v>501</v>
      </c>
    </row>
    <row r="70" spans="3:5" s="240" customFormat="1" ht="21" customHeight="1">
      <c r="C70" s="254"/>
      <c r="D70" s="254"/>
      <c r="E70" s="254" t="s">
        <v>502</v>
      </c>
    </row>
    <row r="71" spans="5:12" s="240" customFormat="1" ht="21" customHeight="1">
      <c r="E71" s="255" t="s">
        <v>467</v>
      </c>
      <c r="F71" s="256"/>
      <c r="G71" s="255" t="s">
        <v>468</v>
      </c>
      <c r="H71" s="310" t="s">
        <v>479</v>
      </c>
      <c r="I71" s="311"/>
      <c r="J71" s="312"/>
      <c r="K71" s="257" t="s">
        <v>469</v>
      </c>
      <c r="L71" s="258" t="s">
        <v>485</v>
      </c>
    </row>
    <row r="72" spans="5:12" s="240" customFormat="1" ht="21" customHeight="1">
      <c r="E72" s="291" t="s">
        <v>512</v>
      </c>
      <c r="F72" s="292"/>
      <c r="G72" s="239"/>
      <c r="H72" s="293"/>
      <c r="I72" s="294"/>
      <c r="J72" s="295"/>
      <c r="K72" s="239" t="s">
        <v>511</v>
      </c>
      <c r="L72" s="296"/>
    </row>
    <row r="73" spans="5:12" s="240" customFormat="1" ht="21" customHeight="1">
      <c r="E73" s="291" t="s">
        <v>517</v>
      </c>
      <c r="F73" s="292"/>
      <c r="G73" s="239" t="s">
        <v>513</v>
      </c>
      <c r="H73" s="293"/>
      <c r="I73" s="294"/>
      <c r="J73" s="295"/>
      <c r="K73" s="254" t="s">
        <v>518</v>
      </c>
      <c r="L73" s="269" t="s">
        <v>494</v>
      </c>
    </row>
    <row r="74" spans="5:12" s="240" customFormat="1" ht="21" customHeight="1">
      <c r="E74" s="291" t="s">
        <v>514</v>
      </c>
      <c r="F74" s="292"/>
      <c r="G74" s="291" t="s">
        <v>513</v>
      </c>
      <c r="H74" s="293"/>
      <c r="I74" s="294"/>
      <c r="J74" s="295"/>
      <c r="K74" s="254" t="s">
        <v>519</v>
      </c>
      <c r="L74" s="269" t="s">
        <v>494</v>
      </c>
    </row>
    <row r="75" spans="5:12" s="240" customFormat="1" ht="21" customHeight="1">
      <c r="E75" s="291" t="s">
        <v>520</v>
      </c>
      <c r="F75" s="292"/>
      <c r="G75" s="291" t="s">
        <v>486</v>
      </c>
      <c r="H75" s="293"/>
      <c r="I75" s="294"/>
      <c r="J75" s="295"/>
      <c r="K75" s="239"/>
      <c r="L75" s="269" t="s">
        <v>494</v>
      </c>
    </row>
    <row r="76" spans="5:12" s="240" customFormat="1" ht="21" customHeight="1">
      <c r="E76" s="291" t="s">
        <v>521</v>
      </c>
      <c r="F76" s="292"/>
      <c r="G76" s="265" t="s">
        <v>500</v>
      </c>
      <c r="H76" s="266"/>
      <c r="I76" s="267"/>
      <c r="J76" s="268"/>
      <c r="K76" s="254" t="s">
        <v>503</v>
      </c>
      <c r="L76" s="269" t="s">
        <v>494</v>
      </c>
    </row>
    <row r="77" spans="5:12" s="240" customFormat="1" ht="21" customHeight="1">
      <c r="E77" s="240" t="s">
        <v>421</v>
      </c>
      <c r="F77" s="286"/>
      <c r="G77" s="240" t="s">
        <v>504</v>
      </c>
      <c r="H77" s="266">
        <v>1356</v>
      </c>
      <c r="I77" s="267"/>
      <c r="J77" s="268"/>
      <c r="K77" s="239" t="s">
        <v>508</v>
      </c>
      <c r="L77" s="269" t="s">
        <v>494</v>
      </c>
    </row>
    <row r="78" spans="11:12" s="240" customFormat="1" ht="21" customHeight="1">
      <c r="K78" s="239" t="s">
        <v>509</v>
      </c>
      <c r="L78" s="269" t="s">
        <v>494</v>
      </c>
    </row>
    <row r="79" s="240" customFormat="1" ht="21" customHeight="1">
      <c r="D79" s="301" t="s">
        <v>1488</v>
      </c>
    </row>
    <row r="80" s="203" customFormat="1" ht="16.5" customHeight="1"/>
    <row r="81" spans="3:5" s="203" customFormat="1" ht="16.5" customHeight="1">
      <c r="C81" s="253">
        <v>4</v>
      </c>
      <c r="D81" s="297" t="s">
        <v>1489</v>
      </c>
      <c r="E81" s="240"/>
    </row>
    <row r="82" spans="1:11" s="203" customFormat="1" ht="19.5">
      <c r="A82" s="202"/>
      <c r="B82" s="202"/>
      <c r="C82" s="238"/>
      <c r="D82" s="298" t="s">
        <v>1508</v>
      </c>
      <c r="E82" s="299"/>
      <c r="F82" s="299"/>
      <c r="G82" s="300"/>
      <c r="H82" s="300"/>
      <c r="I82" s="300"/>
      <c r="J82" s="300"/>
      <c r="K82" s="300"/>
    </row>
    <row r="83" spans="1:11" s="203" customFormat="1" ht="19.5">
      <c r="A83" s="202"/>
      <c r="B83" s="202"/>
      <c r="C83" s="238"/>
      <c r="D83" s="298" t="s">
        <v>1509</v>
      </c>
      <c r="E83" s="299"/>
      <c r="F83" s="299"/>
      <c r="G83" s="300"/>
      <c r="H83" s="300"/>
      <c r="I83" s="300"/>
      <c r="J83" s="300"/>
      <c r="K83" s="300"/>
    </row>
    <row r="84" s="203" customFormat="1" ht="16.5" customHeight="1"/>
    <row r="85" spans="1:8" s="240" customFormat="1" ht="19.5">
      <c r="A85" s="238"/>
      <c r="B85" s="238"/>
      <c r="C85" s="302">
        <v>5</v>
      </c>
      <c r="D85" s="302" t="s">
        <v>1490</v>
      </c>
      <c r="E85" s="302"/>
      <c r="F85" s="302"/>
      <c r="G85" s="303"/>
      <c r="H85" s="303"/>
    </row>
    <row r="86" spans="1:6" s="240" customFormat="1" ht="19.5">
      <c r="A86" s="238"/>
      <c r="B86" s="238"/>
      <c r="C86" s="238"/>
      <c r="D86" s="238" t="s">
        <v>1491</v>
      </c>
      <c r="E86" s="238"/>
      <c r="F86" s="238"/>
    </row>
    <row r="87" spans="1:6" s="240" customFormat="1" ht="19.5">
      <c r="A87" s="238"/>
      <c r="B87" s="238"/>
      <c r="C87" s="238"/>
      <c r="D87" s="238" t="s">
        <v>1451</v>
      </c>
      <c r="E87" s="238"/>
      <c r="F87" s="238"/>
    </row>
    <row r="88" spans="1:6" s="240" customFormat="1" ht="19.5">
      <c r="A88" s="238"/>
      <c r="B88" s="238"/>
      <c r="C88" s="238"/>
      <c r="D88" s="238" t="s">
        <v>1452</v>
      </c>
      <c r="E88" s="238"/>
      <c r="F88" s="238"/>
    </row>
    <row r="89" spans="1:11" s="240" customFormat="1" ht="19.5">
      <c r="A89" s="238"/>
      <c r="B89" s="238"/>
      <c r="C89" s="238"/>
      <c r="D89" s="298" t="s">
        <v>1453</v>
      </c>
      <c r="E89" s="299"/>
      <c r="F89" s="299"/>
      <c r="G89" s="300"/>
      <c r="H89" s="300"/>
      <c r="I89" s="300"/>
      <c r="J89" s="300"/>
      <c r="K89" s="300"/>
    </row>
    <row r="90" spans="1:11" s="240" customFormat="1" ht="19.5">
      <c r="A90" s="238"/>
      <c r="B90" s="238"/>
      <c r="C90" s="238"/>
      <c r="D90" s="298" t="s">
        <v>1454</v>
      </c>
      <c r="E90" s="299"/>
      <c r="F90" s="299"/>
      <c r="G90" s="300"/>
      <c r="H90" s="300"/>
      <c r="I90" s="300"/>
      <c r="J90" s="300"/>
      <c r="K90" s="300"/>
    </row>
    <row r="91" spans="1:6" s="240" customFormat="1" ht="19.5">
      <c r="A91" s="238"/>
      <c r="B91" s="238"/>
      <c r="C91" s="238"/>
      <c r="D91" s="238" t="s">
        <v>1455</v>
      </c>
      <c r="E91" s="238"/>
      <c r="F91" s="238"/>
    </row>
    <row r="92" spans="1:11" s="240" customFormat="1" ht="19.5">
      <c r="A92" s="238"/>
      <c r="B92" s="238"/>
      <c r="C92" s="238" t="s">
        <v>1456</v>
      </c>
      <c r="D92" s="298" t="s">
        <v>1457</v>
      </c>
      <c r="E92" s="298"/>
      <c r="F92" s="298"/>
      <c r="G92" s="298"/>
      <c r="H92" s="298"/>
      <c r="I92" s="298"/>
      <c r="J92" s="298"/>
      <c r="K92" s="298"/>
    </row>
    <row r="93" spans="1:6" s="240" customFormat="1" ht="19.5">
      <c r="A93" s="238"/>
      <c r="B93" s="238"/>
      <c r="C93" s="238"/>
      <c r="D93" s="238" t="s">
        <v>1458</v>
      </c>
      <c r="E93" s="238"/>
      <c r="F93" s="238"/>
    </row>
    <row r="94" spans="1:6" s="240" customFormat="1" ht="19.5">
      <c r="A94" s="238"/>
      <c r="B94" s="238"/>
      <c r="C94" s="238"/>
      <c r="D94" s="238" t="s">
        <v>1459</v>
      </c>
      <c r="E94" s="238"/>
      <c r="F94" s="238"/>
    </row>
    <row r="95" spans="1:6" s="240" customFormat="1" ht="19.5">
      <c r="A95" s="238"/>
      <c r="B95" s="238"/>
      <c r="C95" s="238"/>
      <c r="D95" s="238" t="s">
        <v>1460</v>
      </c>
      <c r="E95" s="238"/>
      <c r="F95" s="238"/>
    </row>
    <row r="96" spans="1:6" s="240" customFormat="1" ht="19.5">
      <c r="A96" s="238"/>
      <c r="B96" s="238"/>
      <c r="C96" s="238"/>
      <c r="D96" s="238" t="s">
        <v>1461</v>
      </c>
      <c r="E96" s="238"/>
      <c r="F96" s="238"/>
    </row>
    <row r="97" spans="1:6" s="240" customFormat="1" ht="19.5">
      <c r="A97" s="238"/>
      <c r="B97" s="238"/>
      <c r="C97" s="238"/>
      <c r="D97" s="238" t="s">
        <v>1462</v>
      </c>
      <c r="E97" s="238"/>
      <c r="F97" s="238"/>
    </row>
    <row r="98" spans="1:6" s="240" customFormat="1" ht="19.5">
      <c r="A98" s="238"/>
      <c r="B98" s="238"/>
      <c r="C98" s="238"/>
      <c r="D98" s="238" t="s">
        <v>1463</v>
      </c>
      <c r="E98" s="238"/>
      <c r="F98" s="238"/>
    </row>
    <row r="99" spans="1:6" s="240" customFormat="1" ht="19.5">
      <c r="A99" s="238"/>
      <c r="B99" s="238"/>
      <c r="C99" s="238"/>
      <c r="D99" s="238" t="s">
        <v>1464</v>
      </c>
      <c r="E99" s="238"/>
      <c r="F99" s="238"/>
    </row>
    <row r="100" spans="1:6" s="240" customFormat="1" ht="19.5">
      <c r="A100" s="238"/>
      <c r="B100" s="238"/>
      <c r="C100" s="238"/>
      <c r="D100" s="238" t="s">
        <v>1465</v>
      </c>
      <c r="E100" s="238"/>
      <c r="F100" s="238"/>
    </row>
    <row r="101" spans="1:6" s="240" customFormat="1" ht="19.5">
      <c r="A101" s="238"/>
      <c r="B101" s="238"/>
      <c r="C101" s="238"/>
      <c r="D101" s="238" t="s">
        <v>1466</v>
      </c>
      <c r="E101" s="238"/>
      <c r="F101" s="238"/>
    </row>
    <row r="102" spans="1:6" s="240" customFormat="1" ht="19.5">
      <c r="A102" s="238"/>
      <c r="B102" s="238"/>
      <c r="C102" s="238"/>
      <c r="D102" s="238" t="s">
        <v>1467</v>
      </c>
      <c r="E102" s="238"/>
      <c r="F102" s="238"/>
    </row>
    <row r="103" spans="1:6" s="240" customFormat="1" ht="19.5">
      <c r="A103" s="238"/>
      <c r="B103" s="238"/>
      <c r="C103" s="238"/>
      <c r="D103" s="238" t="s">
        <v>1468</v>
      </c>
      <c r="E103" s="238"/>
      <c r="F103" s="238"/>
    </row>
    <row r="104" spans="1:10" s="240" customFormat="1" ht="19.5">
      <c r="A104" s="238"/>
      <c r="B104" s="238"/>
      <c r="C104" s="238"/>
      <c r="D104" s="298" t="s">
        <v>1469</v>
      </c>
      <c r="E104" s="299"/>
      <c r="F104" s="299"/>
      <c r="G104" s="300"/>
      <c r="H104" s="300"/>
      <c r="I104" s="300"/>
      <c r="J104" s="300"/>
    </row>
    <row r="105" spans="1:6" s="240" customFormat="1" ht="19.5">
      <c r="A105" s="238"/>
      <c r="B105" s="238"/>
      <c r="C105" s="238"/>
      <c r="D105" s="238" t="s">
        <v>1470</v>
      </c>
      <c r="E105" s="238"/>
      <c r="F105" s="238"/>
    </row>
  </sheetData>
  <sheetProtection/>
  <mergeCells count="11">
    <mergeCell ref="D2:K2"/>
    <mergeCell ref="D3:K3"/>
    <mergeCell ref="D4:K4"/>
    <mergeCell ref="B1:K1"/>
    <mergeCell ref="H71:J71"/>
    <mergeCell ref="B13:J13"/>
    <mergeCell ref="H29:J29"/>
    <mergeCell ref="H45:J45"/>
    <mergeCell ref="H48:J48"/>
    <mergeCell ref="B6:J6"/>
    <mergeCell ref="D7:K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FF66FF"/>
  </sheetPr>
  <dimension ref="A1:N61"/>
  <sheetViews>
    <sheetView showGridLines="0" zoomScalePageLayoutView="0" workbookViewId="0" topLeftCell="A1">
      <pane ySplit="1" topLeftCell="A2" activePane="bottomLeft" state="frozen"/>
      <selection pane="topLeft" activeCell="S21" sqref="S21"/>
      <selection pane="bottomLeft" activeCell="B2" sqref="B2"/>
    </sheetView>
  </sheetViews>
  <sheetFormatPr defaultColWidth="9.140625" defaultRowHeight="15"/>
  <cols>
    <col min="1" max="1" width="5.00390625" style="9" bestFit="1" customWidth="1"/>
    <col min="2" max="2" width="8.00390625" style="9" customWidth="1"/>
    <col min="3" max="3" width="12.28125" style="9" customWidth="1"/>
    <col min="4" max="4" width="16.140625" style="9" customWidth="1"/>
    <col min="5" max="5" width="5.28125" style="9" bestFit="1" customWidth="1"/>
    <col min="6" max="6" width="5.00390625" style="9" bestFit="1" customWidth="1"/>
    <col min="7" max="7" width="8.00390625" style="9" customWidth="1"/>
    <col min="8" max="8" width="12.28125" style="9" customWidth="1"/>
    <col min="9" max="9" width="16.140625" style="9" customWidth="1"/>
    <col min="10" max="10" width="5.28125" style="9" bestFit="1" customWidth="1"/>
    <col min="11" max="11" width="6.140625" style="10" hidden="1" customWidth="1"/>
    <col min="12" max="12" width="5.140625" style="10" hidden="1" customWidth="1"/>
    <col min="13" max="13" width="26.140625" style="10" customWidth="1"/>
    <col min="14" max="14" width="23.8515625" style="10" customWidth="1"/>
    <col min="15" max="16384" width="9.00390625" style="10" customWidth="1"/>
  </cols>
  <sheetData>
    <row r="1" spans="1:14" ht="26.25" customHeight="1">
      <c r="A1" s="12" t="s">
        <v>429</v>
      </c>
      <c r="B1" s="13" t="s">
        <v>430</v>
      </c>
      <c r="C1" s="19" t="s">
        <v>431</v>
      </c>
      <c r="D1" s="21" t="s">
        <v>432</v>
      </c>
      <c r="E1" s="21" t="s">
        <v>433</v>
      </c>
      <c r="F1" s="16" t="s">
        <v>429</v>
      </c>
      <c r="G1" s="17" t="s">
        <v>430</v>
      </c>
      <c r="H1" s="20" t="s">
        <v>431</v>
      </c>
      <c r="I1" s="22" t="s">
        <v>432</v>
      </c>
      <c r="J1" s="22" t="s">
        <v>433</v>
      </c>
      <c r="K1" s="220" t="s">
        <v>1471</v>
      </c>
      <c r="L1" s="220" t="s">
        <v>1472</v>
      </c>
      <c r="M1" s="304" t="s">
        <v>1495</v>
      </c>
      <c r="N1" s="304" t="s">
        <v>1496</v>
      </c>
    </row>
    <row r="2" spans="1:14" ht="18" customHeight="1">
      <c r="A2" s="14" t="s">
        <v>434</v>
      </c>
      <c r="B2" s="131"/>
      <c r="C2" s="131"/>
      <c r="D2" s="131"/>
      <c r="E2" s="132"/>
      <c r="F2" s="14" t="s">
        <v>435</v>
      </c>
      <c r="G2" s="131"/>
      <c r="H2" s="131"/>
      <c r="I2" s="131"/>
      <c r="J2" s="132"/>
      <c r="K2" s="213">
        <f aca="true" t="shared" si="0" ref="K2:K7">IF(C2="","",LEN(C2)-LEN(SUBSTITUTE(SUBSTITUTE(C2," ",),"　",)))</f>
      </c>
      <c r="L2" s="213">
        <f>IF(H2="","",LEN(H2)-LEN(SUBSTITUTE(SUBSTITUTE(H2," ",),"　",)))</f>
      </c>
      <c r="M2" s="213">
        <f>IF(K2=0,"スペースが入力されてません！",IF(K2=2,"スペースが2つ入っています！",""))</f>
      </c>
      <c r="N2" s="213">
        <f>IF(L2=0,"スペースが入力されてません！",IF(L2=2,"スペースが2つ入っています！",""))</f>
      </c>
    </row>
    <row r="3" spans="1:14" ht="18" customHeight="1">
      <c r="A3" s="14" t="s">
        <v>434</v>
      </c>
      <c r="B3" s="131"/>
      <c r="C3" s="131"/>
      <c r="D3" s="131"/>
      <c r="E3" s="132"/>
      <c r="F3" s="14" t="s">
        <v>435</v>
      </c>
      <c r="G3" s="131"/>
      <c r="H3" s="131"/>
      <c r="I3" s="131"/>
      <c r="J3" s="132"/>
      <c r="K3" s="213">
        <f t="shared" si="0"/>
      </c>
      <c r="L3" s="213">
        <f aca="true" t="shared" si="1" ref="L3:L61">IF(H3="","",LEN(H3)-LEN(SUBSTITUTE(SUBSTITUTE(H3," ",),"　",)))</f>
      </c>
      <c r="M3" s="213">
        <f aca="true" t="shared" si="2" ref="M3:M29">IF(K3=0,"スペースが入力されてません！",IF(K3=2,"スペースが2つ入っています！",""))</f>
      </c>
      <c r="N3" s="213">
        <f aca="true" t="shared" si="3" ref="N3:N29">IF(L3=0,"スペースが入力されてません！",IF(L3=2,"スペースが2つ入っています！",""))</f>
      </c>
    </row>
    <row r="4" spans="1:14" ht="18" customHeight="1">
      <c r="A4" s="14" t="s">
        <v>434</v>
      </c>
      <c r="B4" s="131"/>
      <c r="C4" s="131"/>
      <c r="D4" s="131"/>
      <c r="E4" s="132"/>
      <c r="F4" s="14" t="s">
        <v>435</v>
      </c>
      <c r="G4" s="131"/>
      <c r="H4" s="131"/>
      <c r="I4" s="131"/>
      <c r="J4" s="132"/>
      <c r="K4" s="213">
        <f t="shared" si="0"/>
      </c>
      <c r="L4" s="213">
        <f t="shared" si="1"/>
      </c>
      <c r="M4" s="213">
        <f t="shared" si="2"/>
      </c>
      <c r="N4" s="213">
        <f t="shared" si="3"/>
      </c>
    </row>
    <row r="5" spans="1:14" ht="18" customHeight="1">
      <c r="A5" s="14" t="s">
        <v>434</v>
      </c>
      <c r="B5" s="131"/>
      <c r="C5" s="131"/>
      <c r="D5" s="131"/>
      <c r="E5" s="132"/>
      <c r="F5" s="14" t="s">
        <v>435</v>
      </c>
      <c r="G5" s="131"/>
      <c r="H5" s="131"/>
      <c r="I5" s="131"/>
      <c r="J5" s="132"/>
      <c r="K5" s="213">
        <f t="shared" si="0"/>
      </c>
      <c r="L5" s="213">
        <f t="shared" si="1"/>
      </c>
      <c r="M5" s="213">
        <f t="shared" si="2"/>
      </c>
      <c r="N5" s="213">
        <f t="shared" si="3"/>
      </c>
    </row>
    <row r="6" spans="1:14" ht="18" customHeight="1">
      <c r="A6" s="14" t="s">
        <v>434</v>
      </c>
      <c r="B6" s="131"/>
      <c r="C6" s="131"/>
      <c r="D6" s="131"/>
      <c r="E6" s="132"/>
      <c r="F6" s="14" t="s">
        <v>435</v>
      </c>
      <c r="G6" s="131"/>
      <c r="H6" s="131"/>
      <c r="I6" s="131"/>
      <c r="J6" s="132"/>
      <c r="K6" s="213">
        <f t="shared" si="0"/>
      </c>
      <c r="L6" s="213">
        <f t="shared" si="1"/>
      </c>
      <c r="M6" s="213">
        <f t="shared" si="2"/>
      </c>
      <c r="N6" s="213">
        <f t="shared" si="3"/>
      </c>
    </row>
    <row r="7" spans="1:14" ht="18" customHeight="1">
      <c r="A7" s="14" t="s">
        <v>434</v>
      </c>
      <c r="B7" s="131"/>
      <c r="C7" s="131"/>
      <c r="D7" s="131"/>
      <c r="E7" s="132"/>
      <c r="F7" s="14" t="s">
        <v>435</v>
      </c>
      <c r="G7" s="131"/>
      <c r="H7" s="131"/>
      <c r="I7" s="131"/>
      <c r="J7" s="132"/>
      <c r="K7" s="213">
        <f t="shared" si="0"/>
      </c>
      <c r="L7" s="213">
        <f t="shared" si="1"/>
      </c>
      <c r="M7" s="213">
        <f t="shared" si="2"/>
      </c>
      <c r="N7" s="213">
        <f t="shared" si="3"/>
      </c>
    </row>
    <row r="8" spans="1:14" ht="18" customHeight="1">
      <c r="A8" s="18" t="s">
        <v>434</v>
      </c>
      <c r="B8" s="131"/>
      <c r="C8" s="131"/>
      <c r="D8" s="131"/>
      <c r="E8" s="131"/>
      <c r="F8" s="23" t="s">
        <v>435</v>
      </c>
      <c r="G8" s="131"/>
      <c r="H8" s="131"/>
      <c r="I8" s="131"/>
      <c r="J8" s="131"/>
      <c r="K8" s="213">
        <f aca="true" t="shared" si="4" ref="K8:K14">IF(C8="","",LEN(C8)-LEN(SUBSTITUTE(SUBSTITUTE(C8," ",),"　",)))</f>
      </c>
      <c r="L8" s="213">
        <f t="shared" si="1"/>
      </c>
      <c r="M8" s="213">
        <f t="shared" si="2"/>
      </c>
      <c r="N8" s="213">
        <f t="shared" si="3"/>
      </c>
    </row>
    <row r="9" spans="1:14" ht="18" customHeight="1">
      <c r="A9" s="18" t="s">
        <v>434</v>
      </c>
      <c r="B9" s="131"/>
      <c r="C9" s="131" t="s">
        <v>1497</v>
      </c>
      <c r="D9" s="131"/>
      <c r="E9" s="131"/>
      <c r="F9" s="23" t="s">
        <v>435</v>
      </c>
      <c r="G9" s="131"/>
      <c r="H9" s="131"/>
      <c r="I9" s="131"/>
      <c r="J9" s="132"/>
      <c r="K9" s="213">
        <f t="shared" si="4"/>
        <v>1</v>
      </c>
      <c r="L9" s="213">
        <f t="shared" si="1"/>
      </c>
      <c r="M9" s="213">
        <f t="shared" si="2"/>
      </c>
      <c r="N9" s="213">
        <f t="shared" si="3"/>
      </c>
    </row>
    <row r="10" spans="1:14" ht="18" customHeight="1">
      <c r="A10" s="18" t="s">
        <v>434</v>
      </c>
      <c r="B10" s="131"/>
      <c r="C10" s="131"/>
      <c r="D10" s="131"/>
      <c r="E10" s="131"/>
      <c r="F10" s="23" t="s">
        <v>435</v>
      </c>
      <c r="G10" s="131"/>
      <c r="H10" s="131"/>
      <c r="I10" s="131"/>
      <c r="J10" s="132"/>
      <c r="K10" s="213">
        <f t="shared" si="4"/>
      </c>
      <c r="L10" s="213">
        <f t="shared" si="1"/>
      </c>
      <c r="M10" s="213">
        <f t="shared" si="2"/>
      </c>
      <c r="N10" s="213">
        <f t="shared" si="3"/>
      </c>
    </row>
    <row r="11" spans="1:14" ht="18" customHeight="1">
      <c r="A11" s="18" t="s">
        <v>434</v>
      </c>
      <c r="B11" s="131"/>
      <c r="C11" s="131"/>
      <c r="D11" s="131"/>
      <c r="E11" s="131"/>
      <c r="F11" s="23" t="s">
        <v>435</v>
      </c>
      <c r="G11" s="131"/>
      <c r="H11" s="131"/>
      <c r="I11" s="131"/>
      <c r="J11" s="132"/>
      <c r="K11" s="213">
        <f t="shared" si="4"/>
      </c>
      <c r="L11" s="213">
        <f t="shared" si="1"/>
      </c>
      <c r="M11" s="213">
        <f t="shared" si="2"/>
      </c>
      <c r="N11" s="213">
        <f t="shared" si="3"/>
      </c>
    </row>
    <row r="12" spans="1:14" ht="18" customHeight="1">
      <c r="A12" s="18" t="s">
        <v>434</v>
      </c>
      <c r="B12" s="131"/>
      <c r="C12" s="131"/>
      <c r="D12" s="131"/>
      <c r="E12" s="131"/>
      <c r="F12" s="23" t="s">
        <v>435</v>
      </c>
      <c r="G12" s="131"/>
      <c r="H12" s="131"/>
      <c r="I12" s="131"/>
      <c r="J12" s="132"/>
      <c r="K12" s="213">
        <f t="shared" si="4"/>
      </c>
      <c r="L12" s="213">
        <f t="shared" si="1"/>
      </c>
      <c r="M12" s="213">
        <f t="shared" si="2"/>
      </c>
      <c r="N12" s="213">
        <f t="shared" si="3"/>
      </c>
    </row>
    <row r="13" spans="1:14" ht="18" customHeight="1">
      <c r="A13" s="18" t="s">
        <v>434</v>
      </c>
      <c r="B13" s="131"/>
      <c r="C13" s="131"/>
      <c r="D13" s="131"/>
      <c r="E13" s="131"/>
      <c r="F13" s="23" t="s">
        <v>435</v>
      </c>
      <c r="G13" s="131"/>
      <c r="H13" s="131"/>
      <c r="I13" s="131"/>
      <c r="J13" s="132"/>
      <c r="K13" s="213">
        <f t="shared" si="4"/>
      </c>
      <c r="L13" s="213">
        <f t="shared" si="1"/>
      </c>
      <c r="M13" s="213">
        <f t="shared" si="2"/>
      </c>
      <c r="N13" s="213">
        <f t="shared" si="3"/>
      </c>
    </row>
    <row r="14" spans="1:14" ht="18" customHeight="1">
      <c r="A14" s="18" t="s">
        <v>434</v>
      </c>
      <c r="B14" s="131"/>
      <c r="C14" s="131"/>
      <c r="D14" s="131"/>
      <c r="E14" s="131"/>
      <c r="F14" s="23" t="s">
        <v>435</v>
      </c>
      <c r="G14" s="131"/>
      <c r="H14" s="131"/>
      <c r="I14" s="131"/>
      <c r="J14" s="132"/>
      <c r="K14" s="213">
        <f t="shared" si="4"/>
      </c>
      <c r="L14" s="213">
        <f t="shared" si="1"/>
      </c>
      <c r="M14" s="213">
        <f t="shared" si="2"/>
      </c>
      <c r="N14" s="213">
        <f t="shared" si="3"/>
      </c>
    </row>
    <row r="15" spans="1:14" ht="18" customHeight="1">
      <c r="A15" s="18" t="s">
        <v>434</v>
      </c>
      <c r="B15" s="131"/>
      <c r="C15" s="131"/>
      <c r="D15" s="131"/>
      <c r="E15" s="131"/>
      <c r="F15" s="23" t="s">
        <v>435</v>
      </c>
      <c r="G15" s="131"/>
      <c r="H15" s="131"/>
      <c r="I15" s="131"/>
      <c r="J15" s="132"/>
      <c r="K15" s="213">
        <f>IF(C15="","",LEN(C15)-LEN(SUBSTITUTE(SUBSTITUTE(C15," ",),"　",)))</f>
      </c>
      <c r="L15" s="213">
        <f t="shared" si="1"/>
      </c>
      <c r="M15" s="213">
        <f t="shared" si="2"/>
      </c>
      <c r="N15" s="213">
        <f t="shared" si="3"/>
      </c>
    </row>
    <row r="16" spans="1:14" ht="18" customHeight="1">
      <c r="A16" s="18" t="s">
        <v>434</v>
      </c>
      <c r="B16" s="131"/>
      <c r="C16" s="131"/>
      <c r="D16" s="131"/>
      <c r="E16" s="131"/>
      <c r="F16" s="23" t="s">
        <v>435</v>
      </c>
      <c r="G16" s="131"/>
      <c r="H16" s="131"/>
      <c r="I16" s="131"/>
      <c r="J16" s="132"/>
      <c r="K16" s="213">
        <f aca="true" t="shared" si="5" ref="K16:K61">IF(C16="","",LEN(C16)-LEN(SUBSTITUTE(SUBSTITUTE(C16," ",),"　",)))</f>
      </c>
      <c r="L16" s="213">
        <f t="shared" si="1"/>
      </c>
      <c r="M16" s="213">
        <f t="shared" si="2"/>
      </c>
      <c r="N16" s="213">
        <f t="shared" si="3"/>
      </c>
    </row>
    <row r="17" spans="1:14" ht="18" customHeight="1">
      <c r="A17" s="14" t="s">
        <v>434</v>
      </c>
      <c r="B17" s="133"/>
      <c r="C17" s="131"/>
      <c r="D17" s="131"/>
      <c r="E17" s="132"/>
      <c r="F17" s="14" t="s">
        <v>435</v>
      </c>
      <c r="G17" s="131"/>
      <c r="H17" s="131"/>
      <c r="I17" s="131"/>
      <c r="J17" s="132"/>
      <c r="K17" s="213">
        <f t="shared" si="5"/>
      </c>
      <c r="L17" s="213">
        <f t="shared" si="1"/>
      </c>
      <c r="M17" s="213">
        <f t="shared" si="2"/>
      </c>
      <c r="N17" s="213">
        <f t="shared" si="3"/>
      </c>
    </row>
    <row r="18" spans="1:14" ht="18" customHeight="1">
      <c r="A18" s="14" t="s">
        <v>434</v>
      </c>
      <c r="B18" s="134"/>
      <c r="C18" s="131"/>
      <c r="D18" s="131"/>
      <c r="E18" s="132"/>
      <c r="F18" s="14" t="s">
        <v>435</v>
      </c>
      <c r="G18" s="131"/>
      <c r="H18" s="131"/>
      <c r="I18" s="131"/>
      <c r="J18" s="132"/>
      <c r="K18" s="213">
        <f t="shared" si="5"/>
      </c>
      <c r="L18" s="213">
        <f t="shared" si="1"/>
      </c>
      <c r="M18" s="213">
        <f t="shared" si="2"/>
      </c>
      <c r="N18" s="213">
        <f t="shared" si="3"/>
      </c>
    </row>
    <row r="19" spans="1:14" ht="18" customHeight="1">
      <c r="A19" s="14" t="s">
        <v>434</v>
      </c>
      <c r="B19" s="133"/>
      <c r="C19" s="131"/>
      <c r="D19" s="131"/>
      <c r="E19" s="132"/>
      <c r="F19" s="14" t="s">
        <v>435</v>
      </c>
      <c r="G19" s="131"/>
      <c r="H19" s="131"/>
      <c r="I19" s="131"/>
      <c r="J19" s="132"/>
      <c r="K19" s="213">
        <f t="shared" si="5"/>
      </c>
      <c r="L19" s="213">
        <f t="shared" si="1"/>
      </c>
      <c r="M19" s="213">
        <f t="shared" si="2"/>
      </c>
      <c r="N19" s="213">
        <f t="shared" si="3"/>
      </c>
    </row>
    <row r="20" spans="1:14" ht="18" customHeight="1">
      <c r="A20" s="14" t="s">
        <v>434</v>
      </c>
      <c r="B20" s="133"/>
      <c r="C20" s="131"/>
      <c r="D20" s="131"/>
      <c r="E20" s="132"/>
      <c r="F20" s="14" t="s">
        <v>435</v>
      </c>
      <c r="G20" s="133"/>
      <c r="H20" s="131"/>
      <c r="I20" s="131"/>
      <c r="J20" s="132"/>
      <c r="K20" s="213">
        <f t="shared" si="5"/>
      </c>
      <c r="L20" s="213">
        <f t="shared" si="1"/>
      </c>
      <c r="M20" s="213">
        <f t="shared" si="2"/>
      </c>
      <c r="N20" s="213">
        <f t="shared" si="3"/>
      </c>
    </row>
    <row r="21" spans="1:14" ht="18" customHeight="1">
      <c r="A21" s="14" t="s">
        <v>434</v>
      </c>
      <c r="B21" s="133"/>
      <c r="C21" s="131"/>
      <c r="D21" s="131"/>
      <c r="E21" s="132"/>
      <c r="F21" s="14" t="s">
        <v>435</v>
      </c>
      <c r="G21" s="133"/>
      <c r="H21" s="131"/>
      <c r="I21" s="131"/>
      <c r="J21" s="132"/>
      <c r="K21" s="213">
        <f t="shared" si="5"/>
      </c>
      <c r="L21" s="213">
        <f t="shared" si="1"/>
      </c>
      <c r="M21" s="213">
        <f t="shared" si="2"/>
      </c>
      <c r="N21" s="213">
        <f t="shared" si="3"/>
      </c>
    </row>
    <row r="22" spans="1:14" ht="18" customHeight="1">
      <c r="A22" s="14" t="s">
        <v>434</v>
      </c>
      <c r="B22" s="133"/>
      <c r="C22" s="131"/>
      <c r="D22" s="131"/>
      <c r="E22" s="132"/>
      <c r="F22" s="14" t="s">
        <v>435</v>
      </c>
      <c r="G22" s="133"/>
      <c r="H22" s="131"/>
      <c r="I22" s="131"/>
      <c r="J22" s="132"/>
      <c r="K22" s="213">
        <f t="shared" si="5"/>
      </c>
      <c r="L22" s="213">
        <f t="shared" si="1"/>
      </c>
      <c r="M22" s="213">
        <f t="shared" si="2"/>
      </c>
      <c r="N22" s="213">
        <f t="shared" si="3"/>
      </c>
    </row>
    <row r="23" spans="1:14" ht="18" customHeight="1">
      <c r="A23" s="14" t="s">
        <v>434</v>
      </c>
      <c r="B23" s="133"/>
      <c r="C23" s="131"/>
      <c r="D23" s="131"/>
      <c r="E23" s="132"/>
      <c r="F23" s="14" t="s">
        <v>435</v>
      </c>
      <c r="G23" s="133"/>
      <c r="H23" s="131"/>
      <c r="I23" s="131"/>
      <c r="J23" s="132"/>
      <c r="K23" s="213">
        <f t="shared" si="5"/>
      </c>
      <c r="L23" s="213">
        <f t="shared" si="1"/>
      </c>
      <c r="M23" s="213">
        <f t="shared" si="2"/>
      </c>
      <c r="N23" s="213">
        <f t="shared" si="3"/>
      </c>
    </row>
    <row r="24" spans="1:14" ht="18" customHeight="1">
      <c r="A24" s="14" t="s">
        <v>434</v>
      </c>
      <c r="B24" s="134"/>
      <c r="C24" s="131"/>
      <c r="D24" s="131"/>
      <c r="E24" s="132"/>
      <c r="F24" s="14" t="s">
        <v>435</v>
      </c>
      <c r="G24" s="134"/>
      <c r="H24" s="131"/>
      <c r="I24" s="131"/>
      <c r="J24" s="132"/>
      <c r="K24" s="213">
        <f t="shared" si="5"/>
      </c>
      <c r="L24" s="213">
        <f t="shared" si="1"/>
      </c>
      <c r="M24" s="213">
        <f t="shared" si="2"/>
      </c>
      <c r="N24" s="213">
        <f t="shared" si="3"/>
      </c>
    </row>
    <row r="25" spans="1:14" ht="18" customHeight="1">
      <c r="A25" s="14" t="s">
        <v>434</v>
      </c>
      <c r="B25" s="133"/>
      <c r="C25" s="131"/>
      <c r="D25" s="131"/>
      <c r="E25" s="132"/>
      <c r="F25" s="14" t="s">
        <v>435</v>
      </c>
      <c r="G25" s="133"/>
      <c r="H25" s="131"/>
      <c r="I25" s="131"/>
      <c r="J25" s="132"/>
      <c r="K25" s="213">
        <f t="shared" si="5"/>
      </c>
      <c r="L25" s="213">
        <f t="shared" si="1"/>
      </c>
      <c r="M25" s="213">
        <f t="shared" si="2"/>
      </c>
      <c r="N25" s="213">
        <f t="shared" si="3"/>
      </c>
    </row>
    <row r="26" spans="1:14" ht="18" customHeight="1">
      <c r="A26" s="14" t="s">
        <v>434</v>
      </c>
      <c r="B26" s="133"/>
      <c r="C26" s="131"/>
      <c r="D26" s="131"/>
      <c r="E26" s="132"/>
      <c r="F26" s="14" t="s">
        <v>435</v>
      </c>
      <c r="G26" s="133"/>
      <c r="H26" s="131"/>
      <c r="I26" s="131"/>
      <c r="J26" s="132"/>
      <c r="K26" s="213">
        <f t="shared" si="5"/>
      </c>
      <c r="L26" s="213">
        <f t="shared" si="1"/>
      </c>
      <c r="M26" s="213">
        <f t="shared" si="2"/>
      </c>
      <c r="N26" s="213">
        <f t="shared" si="3"/>
      </c>
    </row>
    <row r="27" spans="1:14" ht="18" customHeight="1">
      <c r="A27" s="14" t="s">
        <v>434</v>
      </c>
      <c r="B27" s="133"/>
      <c r="C27" s="131"/>
      <c r="D27" s="131"/>
      <c r="E27" s="132"/>
      <c r="F27" s="14" t="s">
        <v>435</v>
      </c>
      <c r="G27" s="133"/>
      <c r="H27" s="131"/>
      <c r="I27" s="131"/>
      <c r="J27" s="132"/>
      <c r="K27" s="213">
        <f t="shared" si="5"/>
      </c>
      <c r="L27" s="213">
        <f t="shared" si="1"/>
      </c>
      <c r="M27" s="213">
        <f t="shared" si="2"/>
      </c>
      <c r="N27" s="213">
        <f t="shared" si="3"/>
      </c>
    </row>
    <row r="28" spans="1:14" ht="18" customHeight="1">
      <c r="A28" s="14" t="s">
        <v>434</v>
      </c>
      <c r="B28" s="133"/>
      <c r="C28" s="131"/>
      <c r="D28" s="131"/>
      <c r="E28" s="132"/>
      <c r="F28" s="14" t="s">
        <v>435</v>
      </c>
      <c r="G28" s="133"/>
      <c r="H28" s="131"/>
      <c r="I28" s="131"/>
      <c r="J28" s="132"/>
      <c r="K28" s="213">
        <f t="shared" si="5"/>
      </c>
      <c r="L28" s="213">
        <f t="shared" si="1"/>
      </c>
      <c r="M28" s="213">
        <f t="shared" si="2"/>
      </c>
      <c r="N28" s="213">
        <f t="shared" si="3"/>
      </c>
    </row>
    <row r="29" spans="1:14" ht="18" customHeight="1">
      <c r="A29" s="14" t="s">
        <v>434</v>
      </c>
      <c r="B29" s="133"/>
      <c r="C29" s="131"/>
      <c r="D29" s="131"/>
      <c r="E29" s="132"/>
      <c r="F29" s="14" t="s">
        <v>435</v>
      </c>
      <c r="G29" s="133"/>
      <c r="H29" s="131"/>
      <c r="I29" s="131"/>
      <c r="J29" s="132"/>
      <c r="K29" s="213">
        <f t="shared" si="5"/>
      </c>
      <c r="L29" s="213">
        <f t="shared" si="1"/>
      </c>
      <c r="M29" s="213">
        <f t="shared" si="2"/>
      </c>
      <c r="N29" s="213">
        <f t="shared" si="3"/>
      </c>
    </row>
    <row r="30" spans="1:14" ht="18.75" customHeight="1">
      <c r="A30" s="14" t="s">
        <v>434</v>
      </c>
      <c r="B30" s="133"/>
      <c r="C30" s="131"/>
      <c r="D30" s="131"/>
      <c r="E30" s="132"/>
      <c r="F30" s="14" t="s">
        <v>435</v>
      </c>
      <c r="G30" s="133"/>
      <c r="H30" s="131"/>
      <c r="I30" s="131"/>
      <c r="J30" s="132"/>
      <c r="K30" s="213">
        <f t="shared" si="5"/>
      </c>
      <c r="L30" s="213">
        <f t="shared" si="1"/>
      </c>
      <c r="M30" s="213">
        <f aca="true" t="shared" si="6" ref="M30:M61">IF(K30=0,"スペースが入力されてません！",IF(K30=2,"スペースが2つ入っています！",""))</f>
      </c>
      <c r="N30" s="213">
        <f aca="true" t="shared" si="7" ref="N30:N61">IF(L30=0,"スペースが入力されてません！",IF(L30=2,"スペースが2つ入っています！",""))</f>
      </c>
    </row>
    <row r="31" spans="1:14" ht="18" customHeight="1">
      <c r="A31" s="14" t="s">
        <v>434</v>
      </c>
      <c r="B31" s="133"/>
      <c r="C31" s="131"/>
      <c r="D31" s="131"/>
      <c r="E31" s="132"/>
      <c r="F31" s="14" t="s">
        <v>435</v>
      </c>
      <c r="G31" s="133"/>
      <c r="H31" s="131"/>
      <c r="I31" s="131"/>
      <c r="J31" s="132"/>
      <c r="K31" s="213">
        <f t="shared" si="5"/>
      </c>
      <c r="L31" s="213">
        <f t="shared" si="1"/>
      </c>
      <c r="M31" s="213">
        <f t="shared" si="6"/>
      </c>
      <c r="N31" s="213">
        <f t="shared" si="7"/>
      </c>
    </row>
    <row r="32" spans="1:14" ht="18" customHeight="1">
      <c r="A32" s="14" t="s">
        <v>434</v>
      </c>
      <c r="B32" s="133"/>
      <c r="C32" s="131"/>
      <c r="D32" s="131"/>
      <c r="E32" s="132"/>
      <c r="F32" s="14" t="s">
        <v>435</v>
      </c>
      <c r="G32" s="133"/>
      <c r="H32" s="131"/>
      <c r="I32" s="131"/>
      <c r="J32" s="132"/>
      <c r="K32" s="213">
        <f t="shared" si="5"/>
      </c>
      <c r="L32" s="213">
        <f t="shared" si="1"/>
      </c>
      <c r="M32" s="213">
        <f t="shared" si="6"/>
      </c>
      <c r="N32" s="213">
        <f t="shared" si="7"/>
      </c>
    </row>
    <row r="33" spans="1:14" ht="18" customHeight="1">
      <c r="A33" s="14" t="s">
        <v>434</v>
      </c>
      <c r="B33" s="134"/>
      <c r="C33" s="131"/>
      <c r="D33" s="131"/>
      <c r="E33" s="132"/>
      <c r="F33" s="14" t="s">
        <v>435</v>
      </c>
      <c r="G33" s="134"/>
      <c r="H33" s="131"/>
      <c r="I33" s="131"/>
      <c r="J33" s="132"/>
      <c r="K33" s="213">
        <f t="shared" si="5"/>
      </c>
      <c r="L33" s="213">
        <f t="shared" si="1"/>
      </c>
      <c r="M33" s="213">
        <f t="shared" si="6"/>
      </c>
      <c r="N33" s="213">
        <f t="shared" si="7"/>
      </c>
    </row>
    <row r="34" spans="1:14" ht="18" customHeight="1">
      <c r="A34" s="14" t="s">
        <v>434</v>
      </c>
      <c r="B34" s="133"/>
      <c r="C34" s="131"/>
      <c r="D34" s="131"/>
      <c r="E34" s="132"/>
      <c r="F34" s="14" t="s">
        <v>435</v>
      </c>
      <c r="G34" s="133"/>
      <c r="H34" s="131"/>
      <c r="I34" s="131"/>
      <c r="J34" s="132"/>
      <c r="K34" s="213">
        <f t="shared" si="5"/>
      </c>
      <c r="L34" s="213">
        <f t="shared" si="1"/>
      </c>
      <c r="M34" s="213">
        <f t="shared" si="6"/>
      </c>
      <c r="N34" s="213">
        <f t="shared" si="7"/>
      </c>
    </row>
    <row r="35" spans="1:14" ht="18" customHeight="1">
      <c r="A35" s="14" t="s">
        <v>434</v>
      </c>
      <c r="B35" s="133"/>
      <c r="C35" s="131"/>
      <c r="D35" s="131"/>
      <c r="E35" s="132"/>
      <c r="F35" s="14" t="s">
        <v>435</v>
      </c>
      <c r="G35" s="133"/>
      <c r="H35" s="131"/>
      <c r="I35" s="131"/>
      <c r="J35" s="132"/>
      <c r="K35" s="213">
        <f t="shared" si="5"/>
      </c>
      <c r="L35" s="213">
        <f t="shared" si="1"/>
      </c>
      <c r="M35" s="213">
        <f t="shared" si="6"/>
      </c>
      <c r="N35" s="213">
        <f t="shared" si="7"/>
      </c>
    </row>
    <row r="36" spans="1:14" ht="18" customHeight="1">
      <c r="A36" s="14" t="s">
        <v>434</v>
      </c>
      <c r="B36" s="133"/>
      <c r="C36" s="131"/>
      <c r="D36" s="131"/>
      <c r="E36" s="132"/>
      <c r="F36" s="14" t="s">
        <v>435</v>
      </c>
      <c r="G36" s="133"/>
      <c r="H36" s="131"/>
      <c r="I36" s="131"/>
      <c r="J36" s="132"/>
      <c r="K36" s="213">
        <f t="shared" si="5"/>
      </c>
      <c r="L36" s="213">
        <f t="shared" si="1"/>
      </c>
      <c r="M36" s="213">
        <f t="shared" si="6"/>
      </c>
      <c r="N36" s="213">
        <f t="shared" si="7"/>
      </c>
    </row>
    <row r="37" spans="1:14" ht="18" customHeight="1">
      <c r="A37" s="14" t="s">
        <v>434</v>
      </c>
      <c r="B37" s="133"/>
      <c r="C37" s="131"/>
      <c r="D37" s="131"/>
      <c r="E37" s="132"/>
      <c r="F37" s="14" t="s">
        <v>435</v>
      </c>
      <c r="G37" s="133"/>
      <c r="H37" s="131"/>
      <c r="I37" s="131"/>
      <c r="J37" s="132"/>
      <c r="K37" s="213">
        <f t="shared" si="5"/>
      </c>
      <c r="L37" s="213">
        <f t="shared" si="1"/>
      </c>
      <c r="M37" s="213">
        <f t="shared" si="6"/>
      </c>
      <c r="N37" s="213">
        <f t="shared" si="7"/>
      </c>
    </row>
    <row r="38" spans="1:14" ht="18" customHeight="1">
      <c r="A38" s="14" t="s">
        <v>434</v>
      </c>
      <c r="B38" s="133"/>
      <c r="C38" s="131"/>
      <c r="D38" s="131"/>
      <c r="E38" s="132"/>
      <c r="F38" s="14" t="s">
        <v>435</v>
      </c>
      <c r="G38" s="133"/>
      <c r="H38" s="131"/>
      <c r="I38" s="131"/>
      <c r="J38" s="132"/>
      <c r="K38" s="213">
        <f t="shared" si="5"/>
      </c>
      <c r="L38" s="213">
        <f t="shared" si="1"/>
      </c>
      <c r="M38" s="213">
        <f t="shared" si="6"/>
      </c>
      <c r="N38" s="213">
        <f t="shared" si="7"/>
      </c>
    </row>
    <row r="39" spans="1:14" ht="18" customHeight="1">
      <c r="A39" s="14" t="s">
        <v>434</v>
      </c>
      <c r="B39" s="133"/>
      <c r="C39" s="131"/>
      <c r="D39" s="131"/>
      <c r="E39" s="132"/>
      <c r="F39" s="14" t="s">
        <v>435</v>
      </c>
      <c r="G39" s="133"/>
      <c r="H39" s="131"/>
      <c r="I39" s="131"/>
      <c r="J39" s="132"/>
      <c r="K39" s="213">
        <f t="shared" si="5"/>
      </c>
      <c r="L39" s="213">
        <f t="shared" si="1"/>
      </c>
      <c r="M39" s="213">
        <f t="shared" si="6"/>
      </c>
      <c r="N39" s="213">
        <f t="shared" si="7"/>
      </c>
    </row>
    <row r="40" spans="1:14" ht="18" customHeight="1">
      <c r="A40" s="14" t="s">
        <v>434</v>
      </c>
      <c r="B40" s="133"/>
      <c r="C40" s="131"/>
      <c r="D40" s="131"/>
      <c r="E40" s="132"/>
      <c r="F40" s="14" t="s">
        <v>435</v>
      </c>
      <c r="G40" s="133"/>
      <c r="H40" s="131"/>
      <c r="I40" s="131"/>
      <c r="J40" s="132"/>
      <c r="K40" s="213">
        <f t="shared" si="5"/>
      </c>
      <c r="L40" s="213">
        <f t="shared" si="1"/>
      </c>
      <c r="M40" s="213">
        <f t="shared" si="6"/>
      </c>
      <c r="N40" s="213">
        <f t="shared" si="7"/>
      </c>
    </row>
    <row r="41" spans="1:14" ht="18" customHeight="1">
      <c r="A41" s="14" t="s">
        <v>434</v>
      </c>
      <c r="B41" s="133"/>
      <c r="C41" s="131"/>
      <c r="D41" s="131"/>
      <c r="E41" s="132"/>
      <c r="F41" s="14" t="s">
        <v>435</v>
      </c>
      <c r="G41" s="133"/>
      <c r="H41" s="131"/>
      <c r="I41" s="131"/>
      <c r="J41" s="132"/>
      <c r="K41" s="213">
        <f t="shared" si="5"/>
      </c>
      <c r="L41" s="213">
        <f t="shared" si="1"/>
      </c>
      <c r="M41" s="213">
        <f t="shared" si="6"/>
      </c>
      <c r="N41" s="213">
        <f t="shared" si="7"/>
      </c>
    </row>
    <row r="42" spans="1:14" ht="18" customHeight="1">
      <c r="A42" s="14" t="s">
        <v>434</v>
      </c>
      <c r="B42" s="133"/>
      <c r="C42" s="131"/>
      <c r="D42" s="131"/>
      <c r="E42" s="132"/>
      <c r="F42" s="14" t="s">
        <v>435</v>
      </c>
      <c r="G42" s="133"/>
      <c r="H42" s="131"/>
      <c r="I42" s="131"/>
      <c r="J42" s="132"/>
      <c r="K42" s="213">
        <f t="shared" si="5"/>
      </c>
      <c r="L42" s="213">
        <f t="shared" si="1"/>
      </c>
      <c r="M42" s="213">
        <f t="shared" si="6"/>
      </c>
      <c r="N42" s="213">
        <f t="shared" si="7"/>
      </c>
    </row>
    <row r="43" spans="1:14" ht="18" customHeight="1">
      <c r="A43" s="14" t="s">
        <v>434</v>
      </c>
      <c r="B43" s="133"/>
      <c r="C43" s="131"/>
      <c r="D43" s="131"/>
      <c r="E43" s="132"/>
      <c r="F43" s="14" t="s">
        <v>435</v>
      </c>
      <c r="G43" s="133"/>
      <c r="H43" s="131"/>
      <c r="I43" s="131"/>
      <c r="J43" s="132"/>
      <c r="K43" s="213">
        <f t="shared" si="5"/>
      </c>
      <c r="L43" s="213">
        <f t="shared" si="1"/>
      </c>
      <c r="M43" s="213">
        <f t="shared" si="6"/>
      </c>
      <c r="N43" s="213">
        <f t="shared" si="7"/>
      </c>
    </row>
    <row r="44" spans="1:14" ht="18" customHeight="1">
      <c r="A44" s="14" t="s">
        <v>434</v>
      </c>
      <c r="B44" s="133"/>
      <c r="C44" s="131"/>
      <c r="D44" s="131"/>
      <c r="E44" s="132"/>
      <c r="F44" s="14" t="s">
        <v>435</v>
      </c>
      <c r="G44" s="133"/>
      <c r="H44" s="131"/>
      <c r="I44" s="131"/>
      <c r="J44" s="132"/>
      <c r="K44" s="213">
        <f t="shared" si="5"/>
      </c>
      <c r="L44" s="213">
        <f t="shared" si="1"/>
      </c>
      <c r="M44" s="213">
        <f t="shared" si="6"/>
      </c>
      <c r="N44" s="213">
        <f t="shared" si="7"/>
      </c>
    </row>
    <row r="45" spans="1:14" ht="18" customHeight="1">
      <c r="A45" s="14" t="s">
        <v>434</v>
      </c>
      <c r="B45" s="133"/>
      <c r="C45" s="131"/>
      <c r="D45" s="131"/>
      <c r="E45" s="132"/>
      <c r="F45" s="14" t="s">
        <v>435</v>
      </c>
      <c r="G45" s="133"/>
      <c r="H45" s="131"/>
      <c r="I45" s="131"/>
      <c r="J45" s="132"/>
      <c r="K45" s="213">
        <f t="shared" si="5"/>
      </c>
      <c r="L45" s="213">
        <f t="shared" si="1"/>
      </c>
      <c r="M45" s="213">
        <f t="shared" si="6"/>
      </c>
      <c r="N45" s="213">
        <f t="shared" si="7"/>
      </c>
    </row>
    <row r="46" spans="1:14" ht="18" customHeight="1">
      <c r="A46" s="14" t="s">
        <v>434</v>
      </c>
      <c r="B46" s="133"/>
      <c r="C46" s="131"/>
      <c r="D46" s="131"/>
      <c r="E46" s="132"/>
      <c r="F46" s="14" t="s">
        <v>435</v>
      </c>
      <c r="G46" s="133"/>
      <c r="H46" s="131"/>
      <c r="I46" s="131"/>
      <c r="J46" s="132"/>
      <c r="K46" s="213">
        <f t="shared" si="5"/>
      </c>
      <c r="L46" s="213">
        <f t="shared" si="1"/>
      </c>
      <c r="M46" s="213">
        <f t="shared" si="6"/>
      </c>
      <c r="N46" s="213">
        <f t="shared" si="7"/>
      </c>
    </row>
    <row r="47" spans="1:14" ht="18" customHeight="1">
      <c r="A47" s="14" t="s">
        <v>434</v>
      </c>
      <c r="B47" s="131"/>
      <c r="C47" s="131"/>
      <c r="D47" s="131"/>
      <c r="E47" s="132"/>
      <c r="F47" s="14" t="s">
        <v>435</v>
      </c>
      <c r="G47" s="131"/>
      <c r="H47" s="131"/>
      <c r="I47" s="131"/>
      <c r="J47" s="132"/>
      <c r="K47" s="213">
        <f t="shared" si="5"/>
      </c>
      <c r="L47" s="213">
        <f t="shared" si="1"/>
      </c>
      <c r="M47" s="213">
        <f t="shared" si="6"/>
      </c>
      <c r="N47" s="213">
        <f t="shared" si="7"/>
      </c>
    </row>
    <row r="48" spans="1:14" ht="18" customHeight="1">
      <c r="A48" s="14" t="s">
        <v>434</v>
      </c>
      <c r="B48" s="133"/>
      <c r="C48" s="131"/>
      <c r="D48" s="131"/>
      <c r="E48" s="132"/>
      <c r="F48" s="14" t="s">
        <v>435</v>
      </c>
      <c r="G48" s="133"/>
      <c r="H48" s="131"/>
      <c r="I48" s="131"/>
      <c r="J48" s="132"/>
      <c r="K48" s="213">
        <f t="shared" si="5"/>
      </c>
      <c r="L48" s="213">
        <f t="shared" si="1"/>
      </c>
      <c r="M48" s="213">
        <f t="shared" si="6"/>
      </c>
      <c r="N48" s="213">
        <f t="shared" si="7"/>
      </c>
    </row>
    <row r="49" spans="1:14" ht="18" customHeight="1">
      <c r="A49" s="14" t="s">
        <v>434</v>
      </c>
      <c r="B49" s="133"/>
      <c r="C49" s="131"/>
      <c r="D49" s="131"/>
      <c r="E49" s="132"/>
      <c r="F49" s="14" t="s">
        <v>435</v>
      </c>
      <c r="G49" s="133"/>
      <c r="H49" s="131"/>
      <c r="I49" s="131"/>
      <c r="J49" s="132"/>
      <c r="K49" s="213">
        <f t="shared" si="5"/>
      </c>
      <c r="L49" s="213">
        <f t="shared" si="1"/>
      </c>
      <c r="M49" s="213">
        <f t="shared" si="6"/>
      </c>
      <c r="N49" s="213">
        <f t="shared" si="7"/>
      </c>
    </row>
    <row r="50" spans="1:14" ht="18" customHeight="1">
      <c r="A50" s="14" t="s">
        <v>434</v>
      </c>
      <c r="B50" s="133"/>
      <c r="C50" s="131"/>
      <c r="D50" s="131"/>
      <c r="E50" s="132"/>
      <c r="F50" s="14" t="s">
        <v>435</v>
      </c>
      <c r="G50" s="133"/>
      <c r="H50" s="131"/>
      <c r="I50" s="131"/>
      <c r="J50" s="132"/>
      <c r="K50" s="213">
        <f t="shared" si="5"/>
      </c>
      <c r="L50" s="213">
        <f t="shared" si="1"/>
      </c>
      <c r="M50" s="213">
        <f t="shared" si="6"/>
      </c>
      <c r="N50" s="213">
        <f t="shared" si="7"/>
      </c>
    </row>
    <row r="51" spans="1:14" ht="18" customHeight="1">
      <c r="A51" s="14" t="s">
        <v>434</v>
      </c>
      <c r="B51" s="133"/>
      <c r="C51" s="131"/>
      <c r="D51" s="131"/>
      <c r="E51" s="132"/>
      <c r="F51" s="14" t="s">
        <v>435</v>
      </c>
      <c r="G51" s="133"/>
      <c r="H51" s="131"/>
      <c r="I51" s="131"/>
      <c r="J51" s="132"/>
      <c r="K51" s="213">
        <f t="shared" si="5"/>
      </c>
      <c r="L51" s="213">
        <f t="shared" si="1"/>
      </c>
      <c r="M51" s="213">
        <f t="shared" si="6"/>
      </c>
      <c r="N51" s="213">
        <f t="shared" si="7"/>
      </c>
    </row>
    <row r="52" spans="1:14" ht="18" customHeight="1">
      <c r="A52" s="14" t="s">
        <v>434</v>
      </c>
      <c r="B52" s="133"/>
      <c r="C52" s="131"/>
      <c r="D52" s="131"/>
      <c r="E52" s="132"/>
      <c r="F52" s="14" t="s">
        <v>435</v>
      </c>
      <c r="G52" s="133"/>
      <c r="H52" s="131"/>
      <c r="I52" s="131"/>
      <c r="J52" s="132"/>
      <c r="K52" s="213">
        <f t="shared" si="5"/>
      </c>
      <c r="L52" s="213">
        <f t="shared" si="1"/>
      </c>
      <c r="M52" s="213">
        <f t="shared" si="6"/>
      </c>
      <c r="N52" s="213">
        <f t="shared" si="7"/>
      </c>
    </row>
    <row r="53" spans="1:14" ht="18" customHeight="1">
      <c r="A53" s="14" t="s">
        <v>434</v>
      </c>
      <c r="B53" s="133"/>
      <c r="C53" s="131"/>
      <c r="D53" s="131"/>
      <c r="E53" s="132"/>
      <c r="F53" s="14" t="s">
        <v>435</v>
      </c>
      <c r="G53" s="133"/>
      <c r="H53" s="131"/>
      <c r="I53" s="131"/>
      <c r="J53" s="132"/>
      <c r="K53" s="213">
        <f t="shared" si="5"/>
      </c>
      <c r="L53" s="213">
        <f t="shared" si="1"/>
      </c>
      <c r="M53" s="213">
        <f t="shared" si="6"/>
      </c>
      <c r="N53" s="213">
        <f t="shared" si="7"/>
      </c>
    </row>
    <row r="54" spans="1:14" ht="18" customHeight="1">
      <c r="A54" s="14" t="s">
        <v>434</v>
      </c>
      <c r="B54" s="133"/>
      <c r="C54" s="131"/>
      <c r="D54" s="131"/>
      <c r="E54" s="132"/>
      <c r="F54" s="14" t="s">
        <v>435</v>
      </c>
      <c r="G54" s="133"/>
      <c r="H54" s="131"/>
      <c r="I54" s="131"/>
      <c r="J54" s="132"/>
      <c r="K54" s="213">
        <f t="shared" si="5"/>
      </c>
      <c r="L54" s="213">
        <f t="shared" si="1"/>
      </c>
      <c r="M54" s="213">
        <f t="shared" si="6"/>
      </c>
      <c r="N54" s="213">
        <f t="shared" si="7"/>
      </c>
    </row>
    <row r="55" spans="1:14" ht="18" customHeight="1">
      <c r="A55" s="14" t="s">
        <v>434</v>
      </c>
      <c r="B55" s="133"/>
      <c r="C55" s="131"/>
      <c r="D55" s="131"/>
      <c r="E55" s="132"/>
      <c r="F55" s="14" t="s">
        <v>435</v>
      </c>
      <c r="G55" s="133"/>
      <c r="H55" s="131"/>
      <c r="I55" s="131"/>
      <c r="J55" s="132"/>
      <c r="K55" s="213">
        <f t="shared" si="5"/>
      </c>
      <c r="L55" s="213">
        <f t="shared" si="1"/>
      </c>
      <c r="M55" s="213">
        <f t="shared" si="6"/>
      </c>
      <c r="N55" s="213">
        <f t="shared" si="7"/>
      </c>
    </row>
    <row r="56" spans="1:14" ht="18" customHeight="1">
      <c r="A56" s="14" t="s">
        <v>434</v>
      </c>
      <c r="B56" s="133"/>
      <c r="C56" s="131"/>
      <c r="D56" s="131"/>
      <c r="E56" s="132"/>
      <c r="F56" s="14" t="s">
        <v>435</v>
      </c>
      <c r="G56" s="133"/>
      <c r="H56" s="131"/>
      <c r="I56" s="131"/>
      <c r="J56" s="132"/>
      <c r="K56" s="213">
        <f t="shared" si="5"/>
      </c>
      <c r="L56" s="213">
        <f t="shared" si="1"/>
      </c>
      <c r="M56" s="213">
        <f t="shared" si="6"/>
      </c>
      <c r="N56" s="213">
        <f t="shared" si="7"/>
      </c>
    </row>
    <row r="57" spans="1:14" ht="18" customHeight="1">
      <c r="A57" s="14" t="s">
        <v>434</v>
      </c>
      <c r="B57" s="133"/>
      <c r="C57" s="131"/>
      <c r="D57" s="131"/>
      <c r="E57" s="132"/>
      <c r="F57" s="14" t="s">
        <v>435</v>
      </c>
      <c r="G57" s="133"/>
      <c r="H57" s="131"/>
      <c r="I57" s="131"/>
      <c r="J57" s="132"/>
      <c r="K57" s="213">
        <f t="shared" si="5"/>
      </c>
      <c r="L57" s="213">
        <f t="shared" si="1"/>
      </c>
      <c r="M57" s="213">
        <f t="shared" si="6"/>
      </c>
      <c r="N57" s="213">
        <f t="shared" si="7"/>
      </c>
    </row>
    <row r="58" spans="1:14" ht="18" customHeight="1">
      <c r="A58" s="14" t="s">
        <v>434</v>
      </c>
      <c r="B58" s="133"/>
      <c r="C58" s="131"/>
      <c r="D58" s="131"/>
      <c r="E58" s="132"/>
      <c r="F58" s="14" t="s">
        <v>435</v>
      </c>
      <c r="G58" s="133"/>
      <c r="H58" s="131"/>
      <c r="I58" s="131"/>
      <c r="J58" s="132"/>
      <c r="K58" s="213">
        <f t="shared" si="5"/>
      </c>
      <c r="L58" s="213">
        <f t="shared" si="1"/>
      </c>
      <c r="M58" s="213">
        <f t="shared" si="6"/>
      </c>
      <c r="N58" s="213">
        <f t="shared" si="7"/>
      </c>
    </row>
    <row r="59" spans="1:14" ht="18" customHeight="1">
      <c r="A59" s="14" t="s">
        <v>434</v>
      </c>
      <c r="B59" s="133"/>
      <c r="C59" s="131"/>
      <c r="D59" s="131"/>
      <c r="E59" s="132"/>
      <c r="F59" s="14" t="s">
        <v>435</v>
      </c>
      <c r="G59" s="133"/>
      <c r="H59" s="131"/>
      <c r="I59" s="131"/>
      <c r="J59" s="132"/>
      <c r="K59" s="213">
        <f t="shared" si="5"/>
      </c>
      <c r="L59" s="213">
        <f t="shared" si="1"/>
      </c>
      <c r="M59" s="213">
        <f t="shared" si="6"/>
      </c>
      <c r="N59" s="213">
        <f t="shared" si="7"/>
      </c>
    </row>
    <row r="60" spans="1:14" ht="18" customHeight="1">
      <c r="A60" s="14" t="s">
        <v>434</v>
      </c>
      <c r="B60" s="133"/>
      <c r="C60" s="131"/>
      <c r="D60" s="131"/>
      <c r="E60" s="132"/>
      <c r="F60" s="14" t="s">
        <v>435</v>
      </c>
      <c r="G60" s="133"/>
      <c r="H60" s="131"/>
      <c r="I60" s="131"/>
      <c r="J60" s="132"/>
      <c r="K60" s="213">
        <f t="shared" si="5"/>
      </c>
      <c r="L60" s="213">
        <f t="shared" si="1"/>
      </c>
      <c r="M60" s="213">
        <f t="shared" si="6"/>
      </c>
      <c r="N60" s="213">
        <f t="shared" si="7"/>
      </c>
    </row>
    <row r="61" spans="1:14" ht="18" customHeight="1" thickBot="1">
      <c r="A61" s="15" t="s">
        <v>434</v>
      </c>
      <c r="B61" s="135"/>
      <c r="C61" s="169"/>
      <c r="D61" s="169"/>
      <c r="E61" s="136"/>
      <c r="F61" s="15" t="s">
        <v>435</v>
      </c>
      <c r="G61" s="135"/>
      <c r="H61" s="169"/>
      <c r="I61" s="169"/>
      <c r="J61" s="136"/>
      <c r="K61" s="213">
        <f t="shared" si="5"/>
      </c>
      <c r="L61" s="213">
        <f t="shared" si="1"/>
      </c>
      <c r="M61" s="213">
        <f t="shared" si="6"/>
      </c>
      <c r="N61" s="213">
        <f t="shared" si="7"/>
      </c>
    </row>
  </sheetData>
  <sheetProtection password="CC6F" sheet="1"/>
  <autoFilter ref="A1:J1"/>
  <conditionalFormatting sqref="K2:K61">
    <cfRule type="cellIs" priority="2" dxfId="28" operator="equal" stopIfTrue="1">
      <formula>1</formula>
    </cfRule>
  </conditionalFormatting>
  <conditionalFormatting sqref="L2:L61">
    <cfRule type="cellIs" priority="1" dxfId="28" operator="equal" stopIfTrue="1">
      <formula>1</formula>
    </cfRule>
  </conditionalFormatting>
  <dataValidations count="4">
    <dataValidation allowBlank="1" showInputMessage="1" showErrorMessage="1" imeMode="halfAlpha" sqref="E2:E61 B2:B61 G2:G61 J2:J61"/>
    <dataValidation errorStyle="information" allowBlank="1" showInputMessage="1" showErrorMessage="1" promptTitle="ﾌﾘｶﾞﾅ入力" prompt="※ﾌﾘｶﾞﾅは半角で入力して下さい｡&#10;※姓と名の間にスペースを入れてください。" errorTitle="ﾌﾘｶﾞﾅ入力" error="ﾌﾘｶﾞﾅは半角で入力して下さい。" imeMode="halfKatakana" sqref="D2:D61 I2:I61"/>
    <dataValidation allowBlank="1" showInputMessage="1" showErrorMessage="1" prompt="※陸連登録と同じ登録でお願いします。&#10;※姓と名の間にスペースを入れてください。" imeMode="hiragana" sqref="C2:C61 H3:H61"/>
    <dataValidation errorStyle="warning" allowBlank="1" showInputMessage="1" showErrorMessage="1" prompt="※陸連登録と同じ登録でお願いします。&#10;※姓と名の間にスペースを入れてください。" error="全角で入力" imeMode="hiragana" sqref="H2"/>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tabColor rgb="FFFFFF00"/>
  </sheetPr>
  <dimension ref="A1:BP138"/>
  <sheetViews>
    <sheetView showGridLines="0" zoomScaleSheetLayoutView="100" workbookViewId="0" topLeftCell="A1">
      <selection activeCell="F18" sqref="F18:F19"/>
    </sheetView>
  </sheetViews>
  <sheetFormatPr defaultColWidth="9.140625" defaultRowHeight="15"/>
  <cols>
    <col min="1" max="1" width="0.9921875" style="31" customWidth="1"/>
    <col min="2" max="2" width="7.421875" style="30" customWidth="1"/>
    <col min="3" max="3" width="10.421875" style="30" customWidth="1"/>
    <col min="4" max="4" width="10.421875" style="31" customWidth="1"/>
    <col min="5" max="5" width="16.8515625" style="31" customWidth="1"/>
    <col min="6" max="6" width="9.421875" style="30" customWidth="1"/>
    <col min="7" max="7" width="13.8515625" style="30" customWidth="1"/>
    <col min="8" max="8" width="12.421875" style="30" customWidth="1"/>
    <col min="9" max="9" width="12.00390625" style="30" customWidth="1"/>
    <col min="10" max="10" width="2.140625" style="31" customWidth="1"/>
    <col min="11" max="11" width="7.421875" style="31" hidden="1" customWidth="1"/>
    <col min="12" max="24" width="7.7109375" style="31" hidden="1" customWidth="1"/>
    <col min="25" max="25" width="13.7109375" style="31" hidden="1" customWidth="1"/>
    <col min="26" max="26" width="8.57421875" style="31" customWidth="1"/>
    <col min="27" max="31" width="4.421875" style="31" customWidth="1"/>
    <col min="32" max="32" width="1.421875" style="30" customWidth="1"/>
    <col min="33" max="33" width="9.421875" style="157" customWidth="1"/>
    <col min="34" max="34" width="4.421875" style="30" customWidth="1"/>
    <col min="35" max="38" width="4.421875" style="157" customWidth="1"/>
    <col min="39" max="39" width="1.1484375" style="30" customWidth="1"/>
    <col min="40" max="40" width="9.421875" style="30" customWidth="1"/>
    <col min="41" max="41" width="4.8515625" style="30" customWidth="1"/>
    <col min="42" max="42" width="0" style="30" hidden="1" customWidth="1"/>
    <col min="43" max="45" width="7.421875" style="31" hidden="1" customWidth="1"/>
    <col min="46" max="47" width="0" style="31" hidden="1" customWidth="1"/>
    <col min="48" max="48" width="2.140625" style="31" hidden="1" customWidth="1"/>
    <col min="49" max="54" width="0" style="31" hidden="1" customWidth="1"/>
    <col min="55" max="55" width="1.421875" style="31" hidden="1" customWidth="1"/>
    <col min="56" max="61" width="0" style="31" hidden="1" customWidth="1"/>
    <col min="62" max="62" width="2.00390625" style="31" hidden="1" customWidth="1"/>
    <col min="63" max="68" width="0" style="31" hidden="1" customWidth="1"/>
    <col min="69" max="16384" width="9.00390625" style="31" customWidth="1"/>
  </cols>
  <sheetData>
    <row r="1" spans="1:68" ht="25.5" customHeight="1" thickBot="1">
      <c r="A1" s="429" t="s">
        <v>1505</v>
      </c>
      <c r="B1" s="429"/>
      <c r="C1" s="430" t="s">
        <v>1504</v>
      </c>
      <c r="D1" s="430"/>
      <c r="E1" s="430"/>
      <c r="F1" s="430"/>
      <c r="G1" s="367" t="s">
        <v>323</v>
      </c>
      <c r="H1" s="367"/>
      <c r="I1" s="367"/>
      <c r="K1" s="55"/>
      <c r="L1" s="55"/>
      <c r="M1" s="55"/>
      <c r="N1" s="55"/>
      <c r="O1" s="55"/>
      <c r="P1" s="55"/>
      <c r="Q1" s="55"/>
      <c r="R1" s="55"/>
      <c r="S1" s="55"/>
      <c r="T1" s="55"/>
      <c r="U1" s="55"/>
      <c r="V1" s="55"/>
      <c r="W1" s="55"/>
      <c r="X1" s="55"/>
      <c r="Y1" s="55"/>
      <c r="AA1" s="55"/>
      <c r="AB1" s="55"/>
      <c r="AC1" s="55"/>
      <c r="AD1" s="55"/>
      <c r="AE1" s="55"/>
      <c r="AF1" s="55"/>
      <c r="AG1" s="55"/>
      <c r="AH1" s="55"/>
      <c r="AI1" s="55"/>
      <c r="AJ1" s="55"/>
      <c r="AK1" s="55"/>
      <c r="AL1" s="55"/>
      <c r="AM1" s="55"/>
      <c r="AN1" s="55"/>
      <c r="AO1" s="55"/>
      <c r="AP1" s="208"/>
      <c r="AQ1" s="208"/>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row>
    <row r="2" spans="11:68" ht="6.75" customHeight="1" thickBot="1" thickTop="1">
      <c r="K2" s="55"/>
      <c r="L2" s="55"/>
      <c r="M2" s="55"/>
      <c r="N2" s="55"/>
      <c r="O2" s="55"/>
      <c r="P2" s="55"/>
      <c r="Q2" s="55"/>
      <c r="R2" s="55"/>
      <c r="S2" s="55"/>
      <c r="T2" s="55"/>
      <c r="U2" s="55"/>
      <c r="V2" s="55"/>
      <c r="W2" s="55"/>
      <c r="X2" s="55"/>
      <c r="Y2" s="55"/>
      <c r="AA2" s="55"/>
      <c r="AB2" s="55"/>
      <c r="AC2" s="55"/>
      <c r="AD2" s="55"/>
      <c r="AE2" s="55"/>
      <c r="AF2" s="55"/>
      <c r="AG2" s="55"/>
      <c r="AH2" s="55"/>
      <c r="AI2" s="55"/>
      <c r="AJ2" s="55"/>
      <c r="AK2" s="55"/>
      <c r="AL2" s="55"/>
      <c r="AM2" s="55"/>
      <c r="AN2" s="55"/>
      <c r="AO2" s="55"/>
      <c r="AP2" s="208"/>
      <c r="AQ2" s="208"/>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row>
    <row r="3" spans="2:68" ht="27" customHeight="1" thickBot="1">
      <c r="B3" s="353" t="s">
        <v>491</v>
      </c>
      <c r="C3" s="354"/>
      <c r="D3" s="357" t="s">
        <v>438</v>
      </c>
      <c r="E3" s="358"/>
      <c r="F3" s="359" t="s">
        <v>409</v>
      </c>
      <c r="G3" s="360"/>
      <c r="H3" s="358" t="s">
        <v>420</v>
      </c>
      <c r="I3" s="368"/>
      <c r="K3" s="53"/>
      <c r="L3" s="53"/>
      <c r="M3" s="53"/>
      <c r="N3" s="53"/>
      <c r="O3" s="53"/>
      <c r="P3" s="53"/>
      <c r="Q3" s="53"/>
      <c r="R3" s="53"/>
      <c r="S3" s="53"/>
      <c r="T3" s="53"/>
      <c r="U3" s="53"/>
      <c r="V3" s="53"/>
      <c r="W3" s="53"/>
      <c r="X3" s="53"/>
      <c r="Y3" s="53"/>
      <c r="AA3" s="433" t="s">
        <v>1437</v>
      </c>
      <c r="AB3" s="431"/>
      <c r="AC3" s="431"/>
      <c r="AD3" s="431"/>
      <c r="AE3" s="431"/>
      <c r="AF3" s="431"/>
      <c r="AG3" s="431"/>
      <c r="AH3" s="431"/>
      <c r="AI3" s="431"/>
      <c r="AJ3" s="431"/>
      <c r="AK3" s="431"/>
      <c r="AL3" s="434"/>
      <c r="AM3" s="54"/>
      <c r="AN3" s="54"/>
      <c r="AO3" s="54"/>
      <c r="AP3" s="209"/>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row>
    <row r="4" spans="2:68" ht="27" customHeight="1" thickBot="1">
      <c r="B4" s="338"/>
      <c r="C4" s="339"/>
      <c r="D4" s="369">
        <f>IF(B4="","",VLOOKUP(B4,'学校コード一覧'!$A$2:$I$197,2,0))</f>
      </c>
      <c r="E4" s="370"/>
      <c r="F4" s="355">
        <f>IF(B4="","",VLOOKUP(B4,'学校コード一覧'!$A$2:$I$197,3,0))</f>
      </c>
      <c r="G4" s="356"/>
      <c r="H4" s="355">
        <f>IF(B4="","",VLOOKUP(B4,'学校コード一覧'!$A$2:$I$197,4,0))</f>
      </c>
      <c r="I4" s="371"/>
      <c r="K4" s="55"/>
      <c r="L4" s="55"/>
      <c r="M4" s="55"/>
      <c r="N4" s="55"/>
      <c r="O4" s="55"/>
      <c r="P4" s="55"/>
      <c r="Q4" s="55"/>
      <c r="R4" s="55"/>
      <c r="S4" s="55"/>
      <c r="T4" s="55"/>
      <c r="U4" s="55"/>
      <c r="V4" s="55"/>
      <c r="W4" s="55"/>
      <c r="X4" s="55"/>
      <c r="Y4" s="55"/>
      <c r="AA4" s="435"/>
      <c r="AB4" s="432"/>
      <c r="AC4" s="432"/>
      <c r="AD4" s="432"/>
      <c r="AE4" s="432"/>
      <c r="AF4" s="432"/>
      <c r="AG4" s="432"/>
      <c r="AH4" s="432"/>
      <c r="AI4" s="432"/>
      <c r="AJ4" s="432"/>
      <c r="AK4" s="432"/>
      <c r="AL4" s="436"/>
      <c r="AM4" s="54"/>
      <c r="AN4" s="54"/>
      <c r="AO4" s="54"/>
      <c r="AP4" s="209"/>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row>
    <row r="5" spans="2:68" ht="32.25" customHeight="1">
      <c r="B5" s="340" t="s">
        <v>441</v>
      </c>
      <c r="C5" s="341"/>
      <c r="D5" s="390"/>
      <c r="E5" s="391"/>
      <c r="F5" s="56" t="s">
        <v>442</v>
      </c>
      <c r="G5" s="397">
        <f>IF(B4="","",VLOOKUP(B4,'学校コード一覧'!$A$2:$I$197,9,0))</f>
      </c>
      <c r="H5" s="398"/>
      <c r="I5" s="392" t="s">
        <v>444</v>
      </c>
      <c r="K5" s="55"/>
      <c r="L5" s="55"/>
      <c r="M5" s="55"/>
      <c r="N5" s="55"/>
      <c r="O5" s="55"/>
      <c r="P5" s="55"/>
      <c r="Q5" s="55"/>
      <c r="R5" s="55"/>
      <c r="S5" s="55"/>
      <c r="T5" s="55"/>
      <c r="U5" s="55"/>
      <c r="V5" s="55"/>
      <c r="W5" s="55"/>
      <c r="X5" s="55"/>
      <c r="Y5" s="55"/>
      <c r="AA5" s="435"/>
      <c r="AB5" s="432"/>
      <c r="AC5" s="432"/>
      <c r="AD5" s="432"/>
      <c r="AE5" s="432"/>
      <c r="AF5" s="432"/>
      <c r="AG5" s="432"/>
      <c r="AH5" s="432"/>
      <c r="AI5" s="432"/>
      <c r="AJ5" s="432"/>
      <c r="AK5" s="432"/>
      <c r="AL5" s="436"/>
      <c r="AM5" s="54"/>
      <c r="AN5" s="54"/>
      <c r="AO5" s="54"/>
      <c r="AP5" s="209"/>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row>
    <row r="6" spans="2:68" ht="32.25" customHeight="1" thickBot="1">
      <c r="B6" s="361" t="s">
        <v>440</v>
      </c>
      <c r="C6" s="362"/>
      <c r="D6" s="378"/>
      <c r="E6" s="379"/>
      <c r="F6" s="94" t="s">
        <v>443</v>
      </c>
      <c r="G6" s="402"/>
      <c r="H6" s="403"/>
      <c r="I6" s="392"/>
      <c r="K6" s="55"/>
      <c r="L6" s="55"/>
      <c r="M6" s="55"/>
      <c r="N6" s="55"/>
      <c r="O6" s="55"/>
      <c r="P6" s="55"/>
      <c r="Q6" s="55"/>
      <c r="R6" s="55"/>
      <c r="S6" s="55"/>
      <c r="T6" s="55"/>
      <c r="U6" s="55"/>
      <c r="V6" s="55"/>
      <c r="W6" s="55"/>
      <c r="X6" s="55"/>
      <c r="Y6" s="55"/>
      <c r="AA6" s="435"/>
      <c r="AB6" s="432"/>
      <c r="AC6" s="432"/>
      <c r="AD6" s="432"/>
      <c r="AE6" s="432"/>
      <c r="AF6" s="432"/>
      <c r="AG6" s="432"/>
      <c r="AH6" s="432"/>
      <c r="AI6" s="432"/>
      <c r="AJ6" s="432"/>
      <c r="AK6" s="432"/>
      <c r="AL6" s="436"/>
      <c r="AM6" s="54"/>
      <c r="AN6" s="54"/>
      <c r="AO6" s="54"/>
      <c r="AP6" s="209"/>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row>
    <row r="7" spans="2:68" ht="32.25" customHeight="1" thickBot="1">
      <c r="B7" s="393" t="s">
        <v>439</v>
      </c>
      <c r="C7" s="394"/>
      <c r="D7" s="57" t="s">
        <v>445</v>
      </c>
      <c r="E7" s="148">
        <f>IF(B4="","",VLOOKUP(B4,'学校コード一覧'!$A$2:$I$197,7,0))</f>
      </c>
      <c r="F7" s="399">
        <f>IF(B4="","",VLOOKUP(B4,'学校コード一覧'!$A$2:$I$197,8,0))</f>
      </c>
      <c r="G7" s="400"/>
      <c r="H7" s="400"/>
      <c r="I7" s="401"/>
      <c r="K7" s="55"/>
      <c r="L7" s="55"/>
      <c r="M7" s="55"/>
      <c r="N7" s="55"/>
      <c r="O7" s="55"/>
      <c r="P7" s="55"/>
      <c r="Q7" s="55"/>
      <c r="R7" s="55"/>
      <c r="S7" s="55"/>
      <c r="T7" s="55"/>
      <c r="U7" s="55"/>
      <c r="V7" s="55"/>
      <c r="W7" s="55"/>
      <c r="X7" s="55"/>
      <c r="Y7" s="55"/>
      <c r="AA7" s="435"/>
      <c r="AB7" s="432"/>
      <c r="AC7" s="432"/>
      <c r="AD7" s="432"/>
      <c r="AE7" s="432"/>
      <c r="AF7" s="432"/>
      <c r="AG7" s="432"/>
      <c r="AH7" s="432"/>
      <c r="AI7" s="432"/>
      <c r="AJ7" s="432"/>
      <c r="AK7" s="432"/>
      <c r="AL7" s="436"/>
      <c r="AM7" s="54"/>
      <c r="AN7" s="54"/>
      <c r="AO7" s="54"/>
      <c r="AP7" s="209"/>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row>
    <row r="8" spans="2:68" ht="32.25" customHeight="1">
      <c r="B8" s="380" t="s">
        <v>446</v>
      </c>
      <c r="C8" s="381"/>
      <c r="D8" s="95" t="s">
        <v>447</v>
      </c>
      <c r="E8" s="404"/>
      <c r="F8" s="405"/>
      <c r="G8" s="155" t="s">
        <v>754</v>
      </c>
      <c r="H8" s="384"/>
      <c r="I8" s="385"/>
      <c r="K8" s="55"/>
      <c r="L8" s="55"/>
      <c r="M8" s="55"/>
      <c r="N8" s="55"/>
      <c r="O8" s="55"/>
      <c r="P8" s="55"/>
      <c r="Q8" s="55"/>
      <c r="R8" s="55"/>
      <c r="S8" s="55"/>
      <c r="T8" s="55"/>
      <c r="U8" s="55"/>
      <c r="V8" s="55"/>
      <c r="W8" s="55"/>
      <c r="X8" s="55"/>
      <c r="Y8" s="55"/>
      <c r="AA8" s="435"/>
      <c r="AB8" s="432"/>
      <c r="AC8" s="432"/>
      <c r="AD8" s="432"/>
      <c r="AE8" s="432"/>
      <c r="AF8" s="432"/>
      <c r="AG8" s="432"/>
      <c r="AH8" s="432"/>
      <c r="AI8" s="432"/>
      <c r="AJ8" s="432"/>
      <c r="AK8" s="432"/>
      <c r="AL8" s="436"/>
      <c r="AM8" s="54"/>
      <c r="AN8" s="54"/>
      <c r="AO8" s="54"/>
      <c r="AP8" s="209"/>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row>
    <row r="9" spans="2:68" ht="32.25" customHeight="1" thickBot="1">
      <c r="B9" s="382"/>
      <c r="C9" s="383"/>
      <c r="D9" s="96" t="s">
        <v>448</v>
      </c>
      <c r="E9" s="406"/>
      <c r="F9" s="407"/>
      <c r="G9" s="156" t="s">
        <v>754</v>
      </c>
      <c r="H9" s="386"/>
      <c r="I9" s="387"/>
      <c r="K9" s="55"/>
      <c r="L9" s="55"/>
      <c r="M9" s="55"/>
      <c r="N9" s="55"/>
      <c r="O9" s="55"/>
      <c r="P9" s="55"/>
      <c r="Q9" s="55"/>
      <c r="R9" s="55"/>
      <c r="S9" s="55"/>
      <c r="T9" s="55"/>
      <c r="U9" s="55"/>
      <c r="V9" s="55"/>
      <c r="W9" s="55"/>
      <c r="X9" s="55"/>
      <c r="Y9" s="55"/>
      <c r="AA9" s="437"/>
      <c r="AB9" s="438"/>
      <c r="AC9" s="438"/>
      <c r="AD9" s="438"/>
      <c r="AE9" s="438"/>
      <c r="AF9" s="438"/>
      <c r="AG9" s="438"/>
      <c r="AH9" s="438"/>
      <c r="AI9" s="438"/>
      <c r="AJ9" s="438"/>
      <c r="AK9" s="438"/>
      <c r="AL9" s="439"/>
      <c r="AM9" s="54"/>
      <c r="AN9" s="54"/>
      <c r="AO9" s="54"/>
      <c r="AP9" s="209"/>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row>
    <row r="10" spans="2:68" ht="8.25" customHeight="1" thickBot="1">
      <c r="B10" s="58"/>
      <c r="C10" s="98"/>
      <c r="D10" s="99"/>
      <c r="E10" s="99"/>
      <c r="F10" s="98"/>
      <c r="G10" s="58"/>
      <c r="H10" s="98"/>
      <c r="K10" s="100"/>
      <c r="L10" s="100"/>
      <c r="M10" s="100"/>
      <c r="N10" s="100"/>
      <c r="O10" s="100"/>
      <c r="P10" s="100"/>
      <c r="Q10" s="100"/>
      <c r="R10" s="100"/>
      <c r="S10" s="100"/>
      <c r="T10" s="100"/>
      <c r="U10" s="100"/>
      <c r="V10" s="100"/>
      <c r="W10" s="100"/>
      <c r="X10" s="100"/>
      <c r="Y10" s="100"/>
      <c r="AA10" s="54"/>
      <c r="AB10" s="54"/>
      <c r="AC10" s="54"/>
      <c r="AD10" s="54"/>
      <c r="AE10" s="54"/>
      <c r="AF10" s="54"/>
      <c r="AG10" s="54"/>
      <c r="AH10" s="54"/>
      <c r="AI10" s="54"/>
      <c r="AJ10" s="54"/>
      <c r="AK10" s="54"/>
      <c r="AL10" s="54"/>
      <c r="AM10" s="54"/>
      <c r="AN10" s="54"/>
      <c r="AO10" s="54"/>
      <c r="AP10" s="209"/>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row>
    <row r="11" spans="2:68" ht="32.25" customHeight="1">
      <c r="B11" s="363" t="s">
        <v>524</v>
      </c>
      <c r="C11" s="364"/>
      <c r="D11" s="101"/>
      <c r="E11" s="89"/>
      <c r="G11" s="139" t="s">
        <v>1432</v>
      </c>
      <c r="H11" s="186" t="s">
        <v>1434</v>
      </c>
      <c r="I11" s="187" t="s">
        <v>1433</v>
      </c>
      <c r="K11" s="102"/>
      <c r="L11" s="102"/>
      <c r="M11" s="102"/>
      <c r="N11" s="102"/>
      <c r="O11" s="102"/>
      <c r="P11" s="102"/>
      <c r="Q11" s="102"/>
      <c r="R11" s="102"/>
      <c r="S11" s="102"/>
      <c r="T11" s="102"/>
      <c r="U11" s="102"/>
      <c r="V11" s="102"/>
      <c r="W11" s="102"/>
      <c r="X11" s="102"/>
      <c r="Y11" s="102"/>
      <c r="Z11" s="103"/>
      <c r="AA11" s="54"/>
      <c r="AB11" s="54"/>
      <c r="AC11" s="54"/>
      <c r="AD11" s="54"/>
      <c r="AE11" s="54"/>
      <c r="AF11" s="54"/>
      <c r="AG11" s="54"/>
      <c r="AH11" s="54"/>
      <c r="AI11" s="54"/>
      <c r="AJ11" s="54"/>
      <c r="AK11" s="54"/>
      <c r="AL11" s="54"/>
      <c r="AM11" s="54"/>
      <c r="AN11" s="54"/>
      <c r="AO11" s="54"/>
      <c r="AP11" s="210"/>
      <c r="AQ11" s="210"/>
      <c r="AR11" s="211"/>
      <c r="AS11" s="211"/>
      <c r="AT11" s="211"/>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row>
    <row r="12" spans="2:68" ht="27" customHeight="1" thickBot="1">
      <c r="B12" s="104">
        <f>((110-SUM(A18+A38+A58+A78+A98+A118))/2)+'リレー申込票'!E12</f>
        <v>0</v>
      </c>
      <c r="C12" s="105">
        <f>SUM(A19+A39+A59+A79+A99+A119)</f>
        <v>0</v>
      </c>
      <c r="D12" s="101"/>
      <c r="E12" s="91"/>
      <c r="G12" s="185">
        <f>(B12*800)+(I12*500)</f>
        <v>0</v>
      </c>
      <c r="H12" s="188" t="s">
        <v>1436</v>
      </c>
      <c r="I12" s="47"/>
      <c r="J12" s="106"/>
      <c r="K12" s="107"/>
      <c r="L12" s="107"/>
      <c r="M12" s="107"/>
      <c r="N12" s="107"/>
      <c r="O12" s="107"/>
      <c r="P12" s="107"/>
      <c r="Q12" s="107"/>
      <c r="R12" s="107"/>
      <c r="S12" s="107"/>
      <c r="T12" s="107"/>
      <c r="U12" s="107"/>
      <c r="V12" s="107"/>
      <c r="W12" s="107"/>
      <c r="X12" s="107"/>
      <c r="Y12" s="107"/>
      <c r="Z12" s="201">
        <f>IF(BL14&gt;0,"参加制限を超えている種目があります","")</f>
      </c>
      <c r="AA12" s="108"/>
      <c r="AB12" s="108"/>
      <c r="AC12" s="108"/>
      <c r="AD12" s="108"/>
      <c r="AE12" s="108"/>
      <c r="AH12" s="54"/>
      <c r="AI12" s="54"/>
      <c r="AJ12" s="54"/>
      <c r="AK12" s="54"/>
      <c r="AL12" s="54"/>
      <c r="AN12" s="100"/>
      <c r="AO12" s="100"/>
      <c r="AP12" s="210"/>
      <c r="AQ12" s="212"/>
      <c r="AR12" s="211"/>
      <c r="AS12" s="211"/>
      <c r="AT12" s="211"/>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row>
    <row r="13" spans="2:46" ht="6.75" customHeight="1" thickBot="1">
      <c r="B13" s="58"/>
      <c r="G13" s="58"/>
      <c r="K13" s="107"/>
      <c r="L13" s="107"/>
      <c r="M13" s="107"/>
      <c r="N13" s="107"/>
      <c r="O13" s="107"/>
      <c r="P13" s="107"/>
      <c r="Q13" s="107"/>
      <c r="R13" s="107"/>
      <c r="S13" s="107"/>
      <c r="T13" s="107"/>
      <c r="U13" s="107"/>
      <c r="V13" s="107"/>
      <c r="W13" s="107"/>
      <c r="X13" s="107"/>
      <c r="Y13" s="107"/>
      <c r="Z13" s="103"/>
      <c r="AP13" s="102"/>
      <c r="AQ13" s="107"/>
      <c r="AR13" s="103"/>
      <c r="AS13" s="103"/>
      <c r="AT13" s="103"/>
    </row>
    <row r="14" spans="2:64" ht="26.25" customHeight="1">
      <c r="B14" s="318" t="s">
        <v>411</v>
      </c>
      <c r="C14" s="377" t="s">
        <v>412</v>
      </c>
      <c r="D14" s="372" t="s">
        <v>426</v>
      </c>
      <c r="E14" s="109" t="s">
        <v>410</v>
      </c>
      <c r="F14" s="395" t="s">
        <v>413</v>
      </c>
      <c r="G14" s="345" t="s">
        <v>425</v>
      </c>
      <c r="H14" s="346"/>
      <c r="I14" s="347"/>
      <c r="K14" s="110"/>
      <c r="L14" s="110"/>
      <c r="M14" s="110"/>
      <c r="N14" s="110"/>
      <c r="O14" s="110"/>
      <c r="P14" s="110"/>
      <c r="Q14" s="110"/>
      <c r="R14" s="110"/>
      <c r="S14" s="110"/>
      <c r="T14" s="110"/>
      <c r="U14" s="110"/>
      <c r="V14" s="110"/>
      <c r="W14" s="110"/>
      <c r="X14" s="110"/>
      <c r="Y14" s="110"/>
      <c r="Z14" s="103"/>
      <c r="AA14" s="108" t="s">
        <v>414</v>
      </c>
      <c r="AB14" s="108"/>
      <c r="AC14" s="108"/>
      <c r="AD14" s="108"/>
      <c r="AE14" s="108"/>
      <c r="AP14" s="110" t="s">
        <v>1445</v>
      </c>
      <c r="AQ14" s="110"/>
      <c r="AR14" s="103"/>
      <c r="AS14" s="103"/>
      <c r="AT14" s="103"/>
      <c r="AW14" s="110" t="s">
        <v>1445</v>
      </c>
      <c r="BL14" s="31">
        <f>SUM(BL16:BP24)+SUM(BE16:BI27)</f>
        <v>0</v>
      </c>
    </row>
    <row r="15" spans="2:68" ht="26.25" customHeight="1" thickBot="1">
      <c r="B15" s="376"/>
      <c r="C15" s="373"/>
      <c r="D15" s="373"/>
      <c r="E15" s="111" t="s">
        <v>415</v>
      </c>
      <c r="F15" s="396"/>
      <c r="G15" s="348" t="s">
        <v>1435</v>
      </c>
      <c r="H15" s="349"/>
      <c r="I15" s="350"/>
      <c r="K15" s="112">
        <v>1</v>
      </c>
      <c r="L15" s="113" t="s">
        <v>1372</v>
      </c>
      <c r="M15" s="113" t="s">
        <v>1369</v>
      </c>
      <c r="N15" s="113" t="s">
        <v>1370</v>
      </c>
      <c r="O15" s="113" t="s">
        <v>1371</v>
      </c>
      <c r="P15" s="113" t="s">
        <v>1386</v>
      </c>
      <c r="Q15" s="113" t="s">
        <v>1419</v>
      </c>
      <c r="R15" s="113" t="s">
        <v>1400</v>
      </c>
      <c r="S15" s="113" t="s">
        <v>1401</v>
      </c>
      <c r="T15" s="113" t="s">
        <v>1402</v>
      </c>
      <c r="U15" s="113" t="s">
        <v>1403</v>
      </c>
      <c r="V15" s="113" t="s">
        <v>1404</v>
      </c>
      <c r="W15" s="113" t="s">
        <v>1421</v>
      </c>
      <c r="X15" s="113"/>
      <c r="Y15" s="113"/>
      <c r="Z15" s="229" t="s">
        <v>451</v>
      </c>
      <c r="AA15" s="230" t="s">
        <v>1389</v>
      </c>
      <c r="AB15" s="230" t="s">
        <v>1441</v>
      </c>
      <c r="AC15" s="230" t="s">
        <v>1442</v>
      </c>
      <c r="AD15" s="230" t="s">
        <v>1443</v>
      </c>
      <c r="AE15" s="231" t="s">
        <v>1390</v>
      </c>
      <c r="AF15" s="114"/>
      <c r="AG15" s="224" t="s">
        <v>1439</v>
      </c>
      <c r="AH15" s="225" t="s">
        <v>1409</v>
      </c>
      <c r="AI15" s="225" t="s">
        <v>1440</v>
      </c>
      <c r="AJ15" s="225" t="s">
        <v>1442</v>
      </c>
      <c r="AK15" s="225" t="s">
        <v>1443</v>
      </c>
      <c r="AL15" s="226" t="s">
        <v>1444</v>
      </c>
      <c r="AM15" s="115"/>
      <c r="AN15" s="154" t="s">
        <v>718</v>
      </c>
      <c r="AO15" s="116"/>
      <c r="AP15" s="160" t="s">
        <v>451</v>
      </c>
      <c r="AQ15" s="160" t="s">
        <v>1389</v>
      </c>
      <c r="AR15" s="160" t="s">
        <v>1441</v>
      </c>
      <c r="AS15" s="160" t="s">
        <v>1442</v>
      </c>
      <c r="AT15" s="160" t="s">
        <v>1443</v>
      </c>
      <c r="AU15" s="160" t="s">
        <v>1390</v>
      </c>
      <c r="AV15" s="114"/>
      <c r="AW15" s="164" t="s">
        <v>1439</v>
      </c>
      <c r="AX15" s="164" t="s">
        <v>1389</v>
      </c>
      <c r="AY15" s="164" t="s">
        <v>1440</v>
      </c>
      <c r="AZ15" s="164" t="s">
        <v>1442</v>
      </c>
      <c r="BA15" s="164" t="s">
        <v>1443</v>
      </c>
      <c r="BB15" s="164" t="s">
        <v>1444</v>
      </c>
      <c r="BD15" s="160" t="s">
        <v>451</v>
      </c>
      <c r="BE15" s="160" t="s">
        <v>1389</v>
      </c>
      <c r="BF15" s="160" t="s">
        <v>1441</v>
      </c>
      <c r="BG15" s="160" t="s">
        <v>1442</v>
      </c>
      <c r="BH15" s="160" t="s">
        <v>1443</v>
      </c>
      <c r="BI15" s="160" t="s">
        <v>1390</v>
      </c>
      <c r="BJ15" s="114"/>
      <c r="BK15" s="164" t="s">
        <v>1439</v>
      </c>
      <c r="BL15" s="164" t="s">
        <v>1389</v>
      </c>
      <c r="BM15" s="164" t="s">
        <v>1440</v>
      </c>
      <c r="BN15" s="164" t="s">
        <v>1442</v>
      </c>
      <c r="BO15" s="164" t="s">
        <v>1443</v>
      </c>
      <c r="BP15" s="164" t="s">
        <v>1444</v>
      </c>
    </row>
    <row r="16" spans="2:68" ht="26.25" customHeight="1">
      <c r="B16" s="365" t="s">
        <v>416</v>
      </c>
      <c r="C16" s="374" t="s">
        <v>451</v>
      </c>
      <c r="D16" s="374">
        <v>1234</v>
      </c>
      <c r="E16" s="117" t="s">
        <v>436</v>
      </c>
      <c r="F16" s="351">
        <v>2</v>
      </c>
      <c r="G16" s="179" t="s">
        <v>427</v>
      </c>
      <c r="H16" s="180"/>
      <c r="I16" s="181"/>
      <c r="K16" s="112">
        <v>2</v>
      </c>
      <c r="L16" s="118" t="s">
        <v>1377</v>
      </c>
      <c r="M16" s="118" t="s">
        <v>1506</v>
      </c>
      <c r="N16" s="118" t="s">
        <v>1387</v>
      </c>
      <c r="O16" s="118" t="s">
        <v>1387</v>
      </c>
      <c r="P16" s="118" t="s">
        <v>1399</v>
      </c>
      <c r="Q16" s="118" t="s">
        <v>1422</v>
      </c>
      <c r="R16" s="113" t="s">
        <v>1377</v>
      </c>
      <c r="S16" s="113" t="s">
        <v>1387</v>
      </c>
      <c r="T16" s="113" t="s">
        <v>1387</v>
      </c>
      <c r="U16" s="113" t="s">
        <v>1407</v>
      </c>
      <c r="V16" s="113" t="s">
        <v>1408</v>
      </c>
      <c r="W16" s="113" t="s">
        <v>1422</v>
      </c>
      <c r="X16" s="113"/>
      <c r="Y16" s="113"/>
      <c r="Z16" s="227" t="s">
        <v>1387</v>
      </c>
      <c r="AA16" s="216" t="s">
        <v>1373</v>
      </c>
      <c r="AB16" s="218">
        <f>COUNTIF($Y:$Y,$Z$15&amp;AB$15&amp;$Z16)</f>
        <v>0</v>
      </c>
      <c r="AC16" s="218">
        <f>COUNTIF($Y:$Y,$Z$15&amp;AC$15&amp;$Z16)</f>
        <v>0</v>
      </c>
      <c r="AD16" s="218">
        <f>COUNTIF($Y:$Y,$Z$15&amp;AD$15&amp;$Z16)</f>
        <v>0</v>
      </c>
      <c r="AE16" s="216" t="s">
        <v>1373</v>
      </c>
      <c r="AF16" s="114"/>
      <c r="AG16" s="221" t="s">
        <v>1411</v>
      </c>
      <c r="AH16" s="214" t="s">
        <v>1410</v>
      </c>
      <c r="AI16" s="215">
        <f>COUNTIF($Y:$Y,$AG$15&amp;AI$15&amp;$AG16)</f>
        <v>0</v>
      </c>
      <c r="AJ16" s="215">
        <f>COUNTIF($Y:$Y,$AG$15&amp;AJ$15&amp;$AG16)</f>
        <v>0</v>
      </c>
      <c r="AK16" s="215">
        <f>COUNTIF($Y:$Y,$AG$15&amp;AK$15&amp;$AG16)</f>
        <v>0</v>
      </c>
      <c r="AL16" s="214" t="s">
        <v>1410</v>
      </c>
      <c r="AM16" s="114"/>
      <c r="AN16" s="114" t="s">
        <v>719</v>
      </c>
      <c r="AO16" s="119"/>
      <c r="AP16" s="160" t="s">
        <v>1387</v>
      </c>
      <c r="AQ16" s="162" t="s">
        <v>1373</v>
      </c>
      <c r="AR16" s="163">
        <v>2</v>
      </c>
      <c r="AS16" s="163">
        <v>2</v>
      </c>
      <c r="AT16" s="163">
        <v>2</v>
      </c>
      <c r="AU16" s="162" t="s">
        <v>1373</v>
      </c>
      <c r="AV16" s="114"/>
      <c r="AW16" s="164" t="s">
        <v>1387</v>
      </c>
      <c r="AX16" s="166" t="s">
        <v>1410</v>
      </c>
      <c r="AY16" s="165">
        <v>2</v>
      </c>
      <c r="AZ16" s="165">
        <v>2</v>
      </c>
      <c r="BA16" s="165">
        <v>2</v>
      </c>
      <c r="BB16" s="166" t="s">
        <v>1410</v>
      </c>
      <c r="BD16" s="160" t="s">
        <v>1387</v>
      </c>
      <c r="BE16" s="197" t="s">
        <v>1373</v>
      </c>
      <c r="BF16" s="200">
        <f>IF(AB16-AR16&lt;=0,"",1)</f>
      </c>
      <c r="BG16" s="200">
        <f>IF(AC16-AS16&lt;=0,"",1)</f>
      </c>
      <c r="BH16" s="200">
        <f>IF(AD16-AT16&lt;=0,"",1)</f>
      </c>
      <c r="BI16" s="162" t="s">
        <v>1373</v>
      </c>
      <c r="BJ16" s="114"/>
      <c r="BK16" s="164" t="s">
        <v>1387</v>
      </c>
      <c r="BL16" s="166" t="s">
        <v>1410</v>
      </c>
      <c r="BM16" s="165">
        <f>IF(AI16-AY16&lt;=0,"",1)</f>
      </c>
      <c r="BN16" s="165">
        <f>IF(AJ16-AZ16&lt;=0,"",1)</f>
      </c>
      <c r="BO16" s="165">
        <f>IF(AK16-BA16&lt;=0,"",1)</f>
      </c>
      <c r="BP16" s="166" t="s">
        <v>1410</v>
      </c>
    </row>
    <row r="17" spans="2:68" ht="26.25" customHeight="1">
      <c r="B17" s="366"/>
      <c r="C17" s="375"/>
      <c r="D17" s="375"/>
      <c r="E17" s="120" t="s">
        <v>437</v>
      </c>
      <c r="F17" s="352"/>
      <c r="G17" s="173">
        <v>10129</v>
      </c>
      <c r="H17" s="178"/>
      <c r="I17" s="182"/>
      <c r="K17" s="112">
        <v>3</v>
      </c>
      <c r="L17" s="118" t="s">
        <v>1378</v>
      </c>
      <c r="M17" s="118" t="s">
        <v>1374</v>
      </c>
      <c r="P17" s="118" t="s">
        <v>1388</v>
      </c>
      <c r="Q17" s="118" t="s">
        <v>1423</v>
      </c>
      <c r="R17" s="113" t="s">
        <v>1379</v>
      </c>
      <c r="S17" s="113" t="s">
        <v>1376</v>
      </c>
      <c r="W17" s="31" t="s">
        <v>1423</v>
      </c>
      <c r="Z17" s="227" t="s">
        <v>1391</v>
      </c>
      <c r="AA17" s="218">
        <f>COUNTIF($Y:$Y,$Z$15&amp;AA$15&amp;$Z17)</f>
        <v>0</v>
      </c>
      <c r="AB17" s="217" t="s">
        <v>1373</v>
      </c>
      <c r="AC17" s="217" t="s">
        <v>1373</v>
      </c>
      <c r="AD17" s="217" t="s">
        <v>1373</v>
      </c>
      <c r="AE17" s="217" t="s">
        <v>1373</v>
      </c>
      <c r="AF17" s="114"/>
      <c r="AG17" s="221" t="s">
        <v>1412</v>
      </c>
      <c r="AH17" s="215">
        <f>COUNTIF($Y:$Y,$AG$15&amp;AH$15&amp;$AG17)</f>
        <v>0</v>
      </c>
      <c r="AI17" s="214" t="s">
        <v>1410</v>
      </c>
      <c r="AJ17" s="214" t="s">
        <v>1410</v>
      </c>
      <c r="AK17" s="214" t="s">
        <v>1410</v>
      </c>
      <c r="AL17" s="214" t="s">
        <v>1410</v>
      </c>
      <c r="AM17" s="114"/>
      <c r="AN17" s="114" t="s">
        <v>720</v>
      </c>
      <c r="AO17" s="119"/>
      <c r="AP17" s="160" t="s">
        <v>1377</v>
      </c>
      <c r="AQ17" s="163">
        <v>3</v>
      </c>
      <c r="AR17" s="162" t="s">
        <v>1373</v>
      </c>
      <c r="AS17" s="162" t="s">
        <v>1373</v>
      </c>
      <c r="AT17" s="162" t="s">
        <v>1373</v>
      </c>
      <c r="AU17" s="162" t="s">
        <v>1373</v>
      </c>
      <c r="AV17" s="114"/>
      <c r="AW17" s="164" t="s">
        <v>1377</v>
      </c>
      <c r="AX17" s="165">
        <v>3</v>
      </c>
      <c r="AY17" s="166" t="s">
        <v>1410</v>
      </c>
      <c r="AZ17" s="166" t="s">
        <v>1410</v>
      </c>
      <c r="BA17" s="166" t="s">
        <v>1410</v>
      </c>
      <c r="BB17" s="166" t="s">
        <v>1410</v>
      </c>
      <c r="BD17" s="160" t="s">
        <v>1377</v>
      </c>
      <c r="BE17" s="198">
        <f>IF(AA17-AQ17&lt;=0,"",1)</f>
      </c>
      <c r="BF17" s="162" t="s">
        <v>1373</v>
      </c>
      <c r="BG17" s="162" t="s">
        <v>1373</v>
      </c>
      <c r="BH17" s="162" t="s">
        <v>1373</v>
      </c>
      <c r="BI17" s="162" t="s">
        <v>1373</v>
      </c>
      <c r="BJ17" s="114"/>
      <c r="BK17" s="164" t="s">
        <v>1377</v>
      </c>
      <c r="BL17" s="165">
        <f>IF(AH17-AX17&lt;=0,"",1)</f>
      </c>
      <c r="BM17" s="166" t="s">
        <v>1410</v>
      </c>
      <c r="BN17" s="166" t="s">
        <v>1410</v>
      </c>
      <c r="BO17" s="166" t="s">
        <v>1410</v>
      </c>
      <c r="BP17" s="166" t="s">
        <v>1410</v>
      </c>
    </row>
    <row r="18" spans="1:68" ht="27" customHeight="1">
      <c r="A18" s="121">
        <f>COUNTBLANK(E18:E37)</f>
        <v>20</v>
      </c>
      <c r="B18" s="342">
        <v>1</v>
      </c>
      <c r="C18" s="321"/>
      <c r="D18" s="321"/>
      <c r="E18" s="48">
        <f>IF($D18="","",IF($C18="","",IF(LEFT($C18,2)="男子",VLOOKUP($D18,'選手データ'!$B$2:$E$61,2,FALSE),VLOOKUP($D18,'選手データ'!$G$2:$J$61,2,FALSE))))</f>
      </c>
      <c r="F18" s="334">
        <f>IF($D18="","",IF($C18="","",IF(LEFT($C18,2)="男子",VLOOKUP($D18,'選手データ'!$B$2:$E$61,4,FALSE),VLOOKUP($D18,'選手データ'!$G$2:$J$61,4,FALSE))))</f>
      </c>
      <c r="G18" s="174"/>
      <c r="H18" s="178"/>
      <c r="I18" s="182"/>
      <c r="K18" s="112"/>
      <c r="L18" s="118" t="s">
        <v>1379</v>
      </c>
      <c r="M18" s="118" t="s">
        <v>1388</v>
      </c>
      <c r="R18" s="113" t="s">
        <v>1375</v>
      </c>
      <c r="Y18" s="196">
        <f>C18&amp;G18</f>
      </c>
      <c r="Z18" s="227" t="s">
        <v>1392</v>
      </c>
      <c r="AA18" s="218">
        <f>COUNTIF($Y:$Y,$Z$15&amp;AA$15&amp;$Z18)</f>
        <v>0</v>
      </c>
      <c r="AB18" s="217" t="s">
        <v>1373</v>
      </c>
      <c r="AC18" s="217" t="s">
        <v>1373</v>
      </c>
      <c r="AD18" s="217" t="s">
        <v>1373</v>
      </c>
      <c r="AE18" s="217" t="s">
        <v>1373</v>
      </c>
      <c r="AF18" s="114"/>
      <c r="AG18" s="221" t="s">
        <v>1413</v>
      </c>
      <c r="AH18" s="215">
        <f>COUNTIF($Y:$Y,$AG$15&amp;AH$15&amp;$AG18)</f>
        <v>0</v>
      </c>
      <c r="AI18" s="214" t="s">
        <v>1410</v>
      </c>
      <c r="AJ18" s="214" t="s">
        <v>1410</v>
      </c>
      <c r="AK18" s="214" t="s">
        <v>1410</v>
      </c>
      <c r="AL18" s="214" t="s">
        <v>1410</v>
      </c>
      <c r="AM18" s="114"/>
      <c r="AN18" s="114" t="s">
        <v>721</v>
      </c>
      <c r="AO18" s="119"/>
      <c r="AP18" s="160" t="s">
        <v>1378</v>
      </c>
      <c r="AQ18" s="163">
        <v>3</v>
      </c>
      <c r="AR18" s="162" t="s">
        <v>1373</v>
      </c>
      <c r="AS18" s="162" t="s">
        <v>1373</v>
      </c>
      <c r="AT18" s="162" t="s">
        <v>1373</v>
      </c>
      <c r="AU18" s="162" t="s">
        <v>1373</v>
      </c>
      <c r="AV18" s="114"/>
      <c r="AW18" s="164" t="s">
        <v>1379</v>
      </c>
      <c r="AX18" s="165">
        <v>3</v>
      </c>
      <c r="AY18" s="166" t="s">
        <v>1410</v>
      </c>
      <c r="AZ18" s="166" t="s">
        <v>1410</v>
      </c>
      <c r="BA18" s="166" t="s">
        <v>1410</v>
      </c>
      <c r="BB18" s="166" t="s">
        <v>1410</v>
      </c>
      <c r="BD18" s="160" t="s">
        <v>1378</v>
      </c>
      <c r="BE18" s="198">
        <f>IF(AA18-AQ18&lt;=0,"",1)</f>
      </c>
      <c r="BF18" s="162" t="s">
        <v>1373</v>
      </c>
      <c r="BG18" s="162" t="s">
        <v>1373</v>
      </c>
      <c r="BH18" s="162" t="s">
        <v>1373</v>
      </c>
      <c r="BI18" s="162" t="s">
        <v>1373</v>
      </c>
      <c r="BJ18" s="114"/>
      <c r="BK18" s="164" t="s">
        <v>1379</v>
      </c>
      <c r="BL18" s="165">
        <f>IF(AH18-AX18&lt;=0,"",1)</f>
      </c>
      <c r="BM18" s="166" t="s">
        <v>1410</v>
      </c>
      <c r="BN18" s="166" t="s">
        <v>1410</v>
      </c>
      <c r="BO18" s="166" t="s">
        <v>1410</v>
      </c>
      <c r="BP18" s="166" t="s">
        <v>1410</v>
      </c>
    </row>
    <row r="19" spans="1:68" ht="27" customHeight="1">
      <c r="A19" s="122">
        <f>COUNTA(G18:G18,G20:G20,G22:G22,G24:G24,G26:G26,G28:G28,G30:G30,G32:G32,G34:G34,G36:G36)</f>
        <v>0</v>
      </c>
      <c r="B19" s="342"/>
      <c r="C19" s="321"/>
      <c r="D19" s="321"/>
      <c r="E19" s="49">
        <f>IF($D18="","",IF($C18="","",IF(LEFT($C18,2)="男子",VLOOKUP($D18,'選手データ'!$B$2:$E$61,3,FALSE),VLOOKUP($D18,'選手データ'!$G$2:$J$61,3,FALSE))))</f>
      </c>
      <c r="F19" s="333" t="s">
        <v>1424</v>
      </c>
      <c r="G19" s="174"/>
      <c r="H19" s="178"/>
      <c r="I19" s="182"/>
      <c r="K19" s="112"/>
      <c r="L19" s="118" t="s">
        <v>1380</v>
      </c>
      <c r="R19" s="113" t="s">
        <v>1405</v>
      </c>
      <c r="Y19" s="196"/>
      <c r="Z19" s="227" t="s">
        <v>1393</v>
      </c>
      <c r="AA19" s="218">
        <f>COUNTIF($Y:$Y,$Z$15&amp;AA$15&amp;$Z19)</f>
        <v>0</v>
      </c>
      <c r="AB19" s="217" t="s">
        <v>1373</v>
      </c>
      <c r="AC19" s="217" t="s">
        <v>1373</v>
      </c>
      <c r="AD19" s="217" t="s">
        <v>1373</v>
      </c>
      <c r="AE19" s="217" t="s">
        <v>1373</v>
      </c>
      <c r="AF19" s="114"/>
      <c r="AG19" s="221" t="s">
        <v>1414</v>
      </c>
      <c r="AH19" s="215">
        <f>COUNTIF($Y:$Y,$AG$15&amp;AH$15&amp;$AG19)</f>
        <v>0</v>
      </c>
      <c r="AI19" s="214" t="s">
        <v>1410</v>
      </c>
      <c r="AJ19" s="214" t="s">
        <v>1410</v>
      </c>
      <c r="AK19" s="214" t="s">
        <v>1410</v>
      </c>
      <c r="AL19" s="214" t="s">
        <v>1410</v>
      </c>
      <c r="AM19" s="114"/>
      <c r="AN19" s="114" t="s">
        <v>722</v>
      </c>
      <c r="AO19" s="119"/>
      <c r="AP19" s="160" t="s">
        <v>1379</v>
      </c>
      <c r="AQ19" s="163">
        <v>3</v>
      </c>
      <c r="AR19" s="162" t="s">
        <v>1373</v>
      </c>
      <c r="AS19" s="162" t="s">
        <v>1373</v>
      </c>
      <c r="AT19" s="162" t="s">
        <v>1373</v>
      </c>
      <c r="AU19" s="162" t="s">
        <v>1373</v>
      </c>
      <c r="AV19" s="114"/>
      <c r="AW19" s="164" t="s">
        <v>1375</v>
      </c>
      <c r="AX19" s="165">
        <v>3</v>
      </c>
      <c r="AY19" s="166" t="s">
        <v>1410</v>
      </c>
      <c r="AZ19" s="166" t="s">
        <v>1410</v>
      </c>
      <c r="BA19" s="166" t="s">
        <v>1410</v>
      </c>
      <c r="BB19" s="166" t="s">
        <v>1410</v>
      </c>
      <c r="BD19" s="160" t="s">
        <v>1379</v>
      </c>
      <c r="BE19" s="198">
        <f>IF(AA19-AQ19&lt;=0,"",1)</f>
      </c>
      <c r="BF19" s="162" t="s">
        <v>1373</v>
      </c>
      <c r="BG19" s="162" t="s">
        <v>1373</v>
      </c>
      <c r="BH19" s="162" t="s">
        <v>1373</v>
      </c>
      <c r="BI19" s="162" t="s">
        <v>1373</v>
      </c>
      <c r="BJ19" s="114"/>
      <c r="BK19" s="164" t="s">
        <v>1375</v>
      </c>
      <c r="BL19" s="165">
        <f>IF(AH19-AX19&lt;=0,"",1)</f>
      </c>
      <c r="BM19" s="166" t="s">
        <v>1410</v>
      </c>
      <c r="BN19" s="166" t="s">
        <v>1410</v>
      </c>
      <c r="BO19" s="166" t="s">
        <v>1410</v>
      </c>
      <c r="BP19" s="166" t="s">
        <v>1410</v>
      </c>
    </row>
    <row r="20" spans="2:68" ht="27" customHeight="1">
      <c r="B20" s="319">
        <v>2</v>
      </c>
      <c r="C20" s="321"/>
      <c r="D20" s="343"/>
      <c r="E20" s="48">
        <f>IF($D20="","",IF($C20="","",IF(LEFT($C20,2)="男子",VLOOKUP($D20,'選手データ'!$B$2:$E$61,2,FALSE),VLOOKUP($D20,'選手データ'!$G$2:$J$61,2,FALSE))))</f>
      </c>
      <c r="F20" s="334">
        <f>IF($D20="","",IF($C20="","",IF(LEFT($C20,2)="男子",VLOOKUP($D20,'選手データ'!$B$2:$E$61,4,FALSE),VLOOKUP($D20,'選手データ'!$G$2:$J$61,4,FALSE))))</f>
      </c>
      <c r="G20" s="174"/>
      <c r="H20" s="178"/>
      <c r="I20" s="182"/>
      <c r="K20" s="112"/>
      <c r="L20" s="118" t="s">
        <v>1381</v>
      </c>
      <c r="R20" s="113" t="s">
        <v>1382</v>
      </c>
      <c r="Y20" s="196">
        <f>C20&amp;G20</f>
      </c>
      <c r="Z20" s="227" t="s">
        <v>1375</v>
      </c>
      <c r="AA20" s="217" t="s">
        <v>1373</v>
      </c>
      <c r="AB20" s="218">
        <f>COUNTIF($Y:$Y,$Z$15&amp;AB$15&amp;$Z20)</f>
        <v>0</v>
      </c>
      <c r="AC20" s="217" t="s">
        <v>1373</v>
      </c>
      <c r="AD20" s="217" t="s">
        <v>1373</v>
      </c>
      <c r="AE20" s="218">
        <f>COUNTIF($Y:$Y,$Z$15&amp;AE$15&amp;$Z20)</f>
        <v>0</v>
      </c>
      <c r="AF20" s="114"/>
      <c r="AG20" s="222" t="s">
        <v>1502</v>
      </c>
      <c r="AH20" s="215">
        <f>COUNTIF($Y:$Y,$AG$15&amp;AH$15&amp;$AG20)</f>
        <v>0</v>
      </c>
      <c r="AI20" s="214" t="s">
        <v>1410</v>
      </c>
      <c r="AJ20" s="214" t="s">
        <v>1410</v>
      </c>
      <c r="AK20" s="214" t="s">
        <v>1410</v>
      </c>
      <c r="AL20" s="214" t="s">
        <v>1410</v>
      </c>
      <c r="AM20" s="114"/>
      <c r="AN20" s="114" t="s">
        <v>723</v>
      </c>
      <c r="AO20" s="119"/>
      <c r="AP20" s="160" t="s">
        <v>1375</v>
      </c>
      <c r="AQ20" s="162" t="s">
        <v>1373</v>
      </c>
      <c r="AR20" s="163">
        <v>2</v>
      </c>
      <c r="AS20" s="162" t="s">
        <v>1373</v>
      </c>
      <c r="AT20" s="162" t="s">
        <v>1373</v>
      </c>
      <c r="AU20" s="163">
        <v>2</v>
      </c>
      <c r="AV20" s="114"/>
      <c r="AW20" s="168" t="s">
        <v>1416</v>
      </c>
      <c r="AX20" s="165">
        <v>3</v>
      </c>
      <c r="AY20" s="166" t="s">
        <v>1410</v>
      </c>
      <c r="AZ20" s="166" t="s">
        <v>1410</v>
      </c>
      <c r="BA20" s="166" t="s">
        <v>1410</v>
      </c>
      <c r="BB20" s="166" t="s">
        <v>1410</v>
      </c>
      <c r="BD20" s="160" t="s">
        <v>1375</v>
      </c>
      <c r="BE20" s="199" t="s">
        <v>1373</v>
      </c>
      <c r="BF20" s="165">
        <f>IF(AB20-AR20&lt;=0,"",1)</f>
      </c>
      <c r="BG20" s="162" t="s">
        <v>1373</v>
      </c>
      <c r="BH20" s="162" t="s">
        <v>1373</v>
      </c>
      <c r="BI20" s="198">
        <f>IF(AE20-AU20&lt;=0,"",1)</f>
      </c>
      <c r="BJ20" s="114"/>
      <c r="BK20" s="168" t="s">
        <v>1416</v>
      </c>
      <c r="BL20" s="165">
        <f>IF(AH20-AX20&lt;=0,"",1)</f>
      </c>
      <c r="BM20" s="166" t="s">
        <v>1410</v>
      </c>
      <c r="BN20" s="166" t="s">
        <v>1410</v>
      </c>
      <c r="BO20" s="166" t="s">
        <v>1410</v>
      </c>
      <c r="BP20" s="166" t="s">
        <v>1410</v>
      </c>
    </row>
    <row r="21" spans="2:68" ht="27" customHeight="1">
      <c r="B21" s="319"/>
      <c r="C21" s="321"/>
      <c r="D21" s="344"/>
      <c r="E21" s="49">
        <f>IF($D20="","",IF($C20="","",IF(LEFT($C20,2)="男子",VLOOKUP($D20,'選手データ'!$B$2:$E$61,3,FALSE),VLOOKUP($D20,'選手データ'!$G$2:$J$61,3,FALSE))))</f>
      </c>
      <c r="F21" s="333" t="s">
        <v>1424</v>
      </c>
      <c r="G21" s="174"/>
      <c r="H21" s="178"/>
      <c r="I21" s="182"/>
      <c r="K21" s="112"/>
      <c r="L21" s="118" t="s">
        <v>1382</v>
      </c>
      <c r="R21" s="113" t="s">
        <v>1383</v>
      </c>
      <c r="T21" s="157"/>
      <c r="U21" s="157"/>
      <c r="V21" s="157"/>
      <c r="W21" s="157"/>
      <c r="X21" s="159"/>
      <c r="Y21" s="196"/>
      <c r="Z21" s="227" t="s">
        <v>1380</v>
      </c>
      <c r="AA21" s="218">
        <f>COUNTIF($Y:$Y,$Z$15&amp;AA$15&amp;$Z21)</f>
        <v>0</v>
      </c>
      <c r="AB21" s="217" t="s">
        <v>1373</v>
      </c>
      <c r="AC21" s="217" t="s">
        <v>1373</v>
      </c>
      <c r="AD21" s="217" t="s">
        <v>1373</v>
      </c>
      <c r="AE21" s="217" t="s">
        <v>1373</v>
      </c>
      <c r="AF21" s="114"/>
      <c r="AG21" s="221" t="s">
        <v>1415</v>
      </c>
      <c r="AH21" s="215">
        <f>COUNTIF($Y:$Y,$AG$15&amp;AH$15&amp;$AG21)</f>
        <v>0</v>
      </c>
      <c r="AI21" s="214" t="s">
        <v>1410</v>
      </c>
      <c r="AJ21" s="214" t="s">
        <v>1410</v>
      </c>
      <c r="AK21" s="214" t="s">
        <v>1410</v>
      </c>
      <c r="AL21" s="214" t="s">
        <v>1410</v>
      </c>
      <c r="AM21" s="114"/>
      <c r="AN21" s="114" t="s">
        <v>724</v>
      </c>
      <c r="AO21" s="119"/>
      <c r="AP21" s="160" t="s">
        <v>1380</v>
      </c>
      <c r="AQ21" s="163">
        <v>3</v>
      </c>
      <c r="AR21" s="162" t="s">
        <v>1373</v>
      </c>
      <c r="AS21" s="162" t="s">
        <v>1373</v>
      </c>
      <c r="AT21" s="162" t="s">
        <v>1373</v>
      </c>
      <c r="AU21" s="162" t="s">
        <v>1373</v>
      </c>
      <c r="AV21" s="114"/>
      <c r="AW21" s="164" t="s">
        <v>1382</v>
      </c>
      <c r="AX21" s="165">
        <v>3</v>
      </c>
      <c r="AY21" s="166" t="s">
        <v>1410</v>
      </c>
      <c r="AZ21" s="166" t="s">
        <v>1410</v>
      </c>
      <c r="BA21" s="166" t="s">
        <v>1410</v>
      </c>
      <c r="BB21" s="166" t="s">
        <v>1410</v>
      </c>
      <c r="BD21" s="160" t="s">
        <v>1380</v>
      </c>
      <c r="BE21" s="198">
        <f>IF(AA21-AQ21&lt;=0,"",1)</f>
      </c>
      <c r="BF21" s="162" t="s">
        <v>1373</v>
      </c>
      <c r="BG21" s="162" t="s">
        <v>1373</v>
      </c>
      <c r="BH21" s="162" t="s">
        <v>1373</v>
      </c>
      <c r="BI21" s="199" t="s">
        <v>1373</v>
      </c>
      <c r="BJ21" s="114"/>
      <c r="BK21" s="164" t="s">
        <v>1382</v>
      </c>
      <c r="BL21" s="165">
        <f>IF(AH21-AX21&lt;=0,"",1)</f>
      </c>
      <c r="BM21" s="166" t="s">
        <v>1410</v>
      </c>
      <c r="BN21" s="166" t="s">
        <v>1410</v>
      </c>
      <c r="BO21" s="166" t="s">
        <v>1410</v>
      </c>
      <c r="BP21" s="166" t="s">
        <v>1410</v>
      </c>
    </row>
    <row r="22" spans="2:68" ht="27" customHeight="1">
      <c r="B22" s="319">
        <v>3</v>
      </c>
      <c r="C22" s="321"/>
      <c r="D22" s="343"/>
      <c r="E22" s="48">
        <f>IF($D22="","",IF($C22="","",IF(LEFT($C22,2)="男子",VLOOKUP($D22,'選手データ'!$B$2:$E$61,2,FALSE),VLOOKUP($D22,'選手データ'!$G$2:$J$61,2,FALSE))))</f>
      </c>
      <c r="F22" s="334">
        <f>IF($D22="","",IF($C22="","",IF(LEFT($C22,2)="男子",VLOOKUP($D22,'選手データ'!$B$2:$E$61,4,FALSE),VLOOKUP($D22,'選手データ'!$G$2:$J$61,4,FALSE))))</f>
      </c>
      <c r="G22" s="174"/>
      <c r="H22" s="178"/>
      <c r="I22" s="182"/>
      <c r="K22" s="112"/>
      <c r="L22" s="118" t="s">
        <v>1383</v>
      </c>
      <c r="R22" s="113" t="s">
        <v>1406</v>
      </c>
      <c r="S22" s="157"/>
      <c r="Y22" s="196">
        <f>C22&amp;G22</f>
      </c>
      <c r="Z22" s="228" t="s">
        <v>1500</v>
      </c>
      <c r="AA22" s="218">
        <f>COUNTIF($Y:$Y,$Z$15&amp;AA$15&amp;$Z22)</f>
        <v>0</v>
      </c>
      <c r="AB22" s="217" t="s">
        <v>1373</v>
      </c>
      <c r="AC22" s="217" t="s">
        <v>1373</v>
      </c>
      <c r="AD22" s="217" t="s">
        <v>1373</v>
      </c>
      <c r="AE22" s="217" t="s">
        <v>1373</v>
      </c>
      <c r="AF22" s="114"/>
      <c r="AG22" s="221" t="s">
        <v>1499</v>
      </c>
      <c r="AH22" s="215">
        <f>COUNTIF($Y:$Y,$AG$15&amp;AH$15&amp;$AG22)</f>
        <v>0</v>
      </c>
      <c r="AI22" s="214" t="s">
        <v>1410</v>
      </c>
      <c r="AJ22" s="214" t="s">
        <v>1410</v>
      </c>
      <c r="AK22" s="214" t="s">
        <v>1410</v>
      </c>
      <c r="AL22" s="214" t="s">
        <v>1410</v>
      </c>
      <c r="AM22" s="114"/>
      <c r="AN22" s="114" t="s">
        <v>725</v>
      </c>
      <c r="AO22" s="119"/>
      <c r="AP22" s="161" t="s">
        <v>1397</v>
      </c>
      <c r="AQ22" s="163">
        <v>3</v>
      </c>
      <c r="AR22" s="162" t="s">
        <v>1373</v>
      </c>
      <c r="AS22" s="162" t="s">
        <v>1373</v>
      </c>
      <c r="AT22" s="162" t="s">
        <v>1373</v>
      </c>
      <c r="AU22" s="162" t="s">
        <v>1373</v>
      </c>
      <c r="AV22" s="114"/>
      <c r="AW22" s="164" t="s">
        <v>1376</v>
      </c>
      <c r="AX22" s="166" t="s">
        <v>1410</v>
      </c>
      <c r="AY22" s="165">
        <v>2</v>
      </c>
      <c r="AZ22" s="166" t="s">
        <v>1410</v>
      </c>
      <c r="BA22" s="166" t="s">
        <v>1410</v>
      </c>
      <c r="BB22" s="165">
        <v>2</v>
      </c>
      <c r="BD22" s="161" t="s">
        <v>1397</v>
      </c>
      <c r="BE22" s="198">
        <f>IF(AA22-AQ22&lt;=0,"",1)</f>
      </c>
      <c r="BF22" s="162" t="s">
        <v>1373</v>
      </c>
      <c r="BG22" s="162" t="s">
        <v>1373</v>
      </c>
      <c r="BH22" s="162" t="s">
        <v>1373</v>
      </c>
      <c r="BI22" s="199" t="s">
        <v>1373</v>
      </c>
      <c r="BJ22" s="114"/>
      <c r="BK22" s="164" t="s">
        <v>1376</v>
      </c>
      <c r="BL22" s="166" t="s">
        <v>1410</v>
      </c>
      <c r="BM22" s="165">
        <f>IF(AI23-AY22&lt;=0,"",1)</f>
      </c>
      <c r="BN22" s="166" t="s">
        <v>1410</v>
      </c>
      <c r="BO22" s="166" t="s">
        <v>1410</v>
      </c>
      <c r="BP22" s="165">
        <f>IF(AL23-BB22&lt;=0,"",1)</f>
      </c>
    </row>
    <row r="23" spans="2:68" ht="27" customHeight="1">
      <c r="B23" s="319"/>
      <c r="C23" s="321"/>
      <c r="D23" s="344"/>
      <c r="E23" s="49">
        <f>IF($D22="","",IF($C22="","",IF(LEFT($C22,2)="男子",VLOOKUP($D22,'選手データ'!$B$2:$E$61,3,FALSE),VLOOKUP($D22,'選手データ'!$G$2:$J$61,3,FALSE))))</f>
      </c>
      <c r="F23" s="333" t="s">
        <v>1424</v>
      </c>
      <c r="G23" s="174"/>
      <c r="H23" s="178"/>
      <c r="I23" s="182"/>
      <c r="K23" s="112"/>
      <c r="L23" s="118" t="s">
        <v>1384</v>
      </c>
      <c r="R23" s="113" t="s">
        <v>1385</v>
      </c>
      <c r="Y23" s="196"/>
      <c r="Z23" s="227" t="s">
        <v>1394</v>
      </c>
      <c r="AA23" s="218">
        <f>COUNTIF($Y:$Y,$Z$15&amp;AA$15&amp;$Z23)</f>
        <v>0</v>
      </c>
      <c r="AB23" s="217" t="s">
        <v>1373</v>
      </c>
      <c r="AC23" s="217" t="s">
        <v>1373</v>
      </c>
      <c r="AD23" s="217" t="s">
        <v>1373</v>
      </c>
      <c r="AE23" s="217" t="s">
        <v>1373</v>
      </c>
      <c r="AF23" s="114"/>
      <c r="AG23" s="221" t="s">
        <v>1408</v>
      </c>
      <c r="AH23" s="214" t="s">
        <v>1410</v>
      </c>
      <c r="AI23" s="215">
        <f>COUNTIF($Y:$Y,$AG$15&amp;AI$15&amp;$AG23)</f>
        <v>0</v>
      </c>
      <c r="AJ23" s="214" t="s">
        <v>1410</v>
      </c>
      <c r="AK23" s="214" t="s">
        <v>1410</v>
      </c>
      <c r="AL23" s="215">
        <f>COUNTIF($Y:$Y,$AG$15&amp;AL$15&amp;$AG23)</f>
        <v>0</v>
      </c>
      <c r="AM23" s="114"/>
      <c r="AN23" s="114" t="s">
        <v>726</v>
      </c>
      <c r="AO23" s="119"/>
      <c r="AP23" s="160" t="s">
        <v>1382</v>
      </c>
      <c r="AQ23" s="163">
        <v>3</v>
      </c>
      <c r="AR23" s="162" t="s">
        <v>1373</v>
      </c>
      <c r="AS23" s="162" t="s">
        <v>1373</v>
      </c>
      <c r="AT23" s="162" t="s">
        <v>1373</v>
      </c>
      <c r="AU23" s="162" t="s">
        <v>1373</v>
      </c>
      <c r="AV23" s="114"/>
      <c r="AW23" s="167" t="s">
        <v>1417</v>
      </c>
      <c r="AX23" s="165">
        <v>3</v>
      </c>
      <c r="AY23" s="166" t="s">
        <v>1410</v>
      </c>
      <c r="AZ23" s="166" t="s">
        <v>1410</v>
      </c>
      <c r="BA23" s="166" t="s">
        <v>1410</v>
      </c>
      <c r="BB23" s="166" t="s">
        <v>1410</v>
      </c>
      <c r="BD23" s="160" t="s">
        <v>1382</v>
      </c>
      <c r="BE23" s="198">
        <f>IF(AA23-AQ23&lt;=0,"",1)</f>
      </c>
      <c r="BF23" s="162" t="s">
        <v>1373</v>
      </c>
      <c r="BG23" s="162" t="s">
        <v>1373</v>
      </c>
      <c r="BH23" s="162" t="s">
        <v>1373</v>
      </c>
      <c r="BI23" s="199" t="s">
        <v>1373</v>
      </c>
      <c r="BJ23" s="114"/>
      <c r="BK23" s="167" t="s">
        <v>1417</v>
      </c>
      <c r="BL23" s="165">
        <f>IF(AH24-AX23&lt;=0,"",1)</f>
      </c>
      <c r="BM23" s="166" t="s">
        <v>1410</v>
      </c>
      <c r="BN23" s="166" t="s">
        <v>1410</v>
      </c>
      <c r="BO23" s="166" t="s">
        <v>1410</v>
      </c>
      <c r="BP23" s="166" t="s">
        <v>1410</v>
      </c>
    </row>
    <row r="24" spans="2:68" ht="27" customHeight="1">
      <c r="B24" s="319">
        <v>4</v>
      </c>
      <c r="C24" s="321"/>
      <c r="D24" s="343"/>
      <c r="E24" s="48">
        <f>IF($D24="","",IF($C24="","",IF(LEFT($C24,2)="男子",VLOOKUP($D24,'選手データ'!$B$2:$E$61,2,FALSE),VLOOKUP($D24,'選手データ'!$G$2:$J$61,2,FALSE))))</f>
      </c>
      <c r="F24" s="334">
        <f>IF($D24="","",IF($C24="","",IF(LEFT($C24,2)="男子",VLOOKUP($D24,'選手データ'!$B$2:$E$61,4,FALSE),VLOOKUP($D24,'選手データ'!$G$2:$J$61,4,FALSE))))</f>
      </c>
      <c r="G24" s="174"/>
      <c r="H24" s="178"/>
      <c r="I24" s="182"/>
      <c r="K24" s="107"/>
      <c r="L24" s="118" t="s">
        <v>1385</v>
      </c>
      <c r="Y24" s="196">
        <f>C24&amp;G24</f>
      </c>
      <c r="Z24" s="227" t="s">
        <v>1395</v>
      </c>
      <c r="AA24" s="218">
        <f>COUNTIF($Y:$Y,$Z$15&amp;AA$15&amp;$Z24)</f>
        <v>0</v>
      </c>
      <c r="AB24" s="217" t="s">
        <v>1373</v>
      </c>
      <c r="AC24" s="217" t="s">
        <v>1373</v>
      </c>
      <c r="AD24" s="217" t="s">
        <v>1373</v>
      </c>
      <c r="AE24" s="217" t="s">
        <v>1373</v>
      </c>
      <c r="AF24" s="114"/>
      <c r="AG24" s="223" t="s">
        <v>1503</v>
      </c>
      <c r="AH24" s="215">
        <f>COUNTIF($Y:$Y,$AG$15&amp;AH$15&amp;$AG24)</f>
        <v>0</v>
      </c>
      <c r="AI24" s="214" t="s">
        <v>1410</v>
      </c>
      <c r="AJ24" s="214" t="s">
        <v>1410</v>
      </c>
      <c r="AK24" s="214" t="s">
        <v>1410</v>
      </c>
      <c r="AL24" s="214" t="s">
        <v>1410</v>
      </c>
      <c r="AM24" s="114"/>
      <c r="AN24" s="114" t="s">
        <v>727</v>
      </c>
      <c r="AO24" s="119"/>
      <c r="AP24" s="160" t="s">
        <v>1383</v>
      </c>
      <c r="AQ24" s="163">
        <v>3</v>
      </c>
      <c r="AR24" s="162" t="s">
        <v>1373</v>
      </c>
      <c r="AS24" s="162" t="s">
        <v>1373</v>
      </c>
      <c r="AT24" s="162" t="s">
        <v>1373</v>
      </c>
      <c r="AU24" s="162" t="s">
        <v>1373</v>
      </c>
      <c r="AV24" s="114"/>
      <c r="AW24" s="164" t="s">
        <v>1385</v>
      </c>
      <c r="AX24" s="165">
        <v>3</v>
      </c>
      <c r="AY24" s="166" t="s">
        <v>1410</v>
      </c>
      <c r="AZ24" s="166" t="s">
        <v>1410</v>
      </c>
      <c r="BA24" s="166" t="s">
        <v>1410</v>
      </c>
      <c r="BB24" s="166" t="s">
        <v>1410</v>
      </c>
      <c r="BD24" s="160" t="s">
        <v>1383</v>
      </c>
      <c r="BE24" s="198">
        <f>IF(AA24-AQ24&lt;=0,"",1)</f>
      </c>
      <c r="BF24" s="162" t="s">
        <v>1373</v>
      </c>
      <c r="BG24" s="162" t="s">
        <v>1373</v>
      </c>
      <c r="BH24" s="162" t="s">
        <v>1373</v>
      </c>
      <c r="BI24" s="199" t="s">
        <v>1373</v>
      </c>
      <c r="BJ24" s="114"/>
      <c r="BK24" s="164" t="s">
        <v>1385</v>
      </c>
      <c r="BL24" s="165">
        <f>IF(AH25-AX24&lt;=0,"",1)</f>
      </c>
      <c r="BM24" s="166" t="s">
        <v>1410</v>
      </c>
      <c r="BN24" s="166" t="s">
        <v>1410</v>
      </c>
      <c r="BO24" s="166" t="s">
        <v>1410</v>
      </c>
      <c r="BP24" s="166" t="s">
        <v>1410</v>
      </c>
    </row>
    <row r="25" spans="2:68" ht="27" customHeight="1">
      <c r="B25" s="319"/>
      <c r="C25" s="321"/>
      <c r="D25" s="344"/>
      <c r="E25" s="49">
        <f>IF($D24="","",IF($C24="","",IF(LEFT($C24,2)="男子",VLOOKUP($D24,'選手データ'!$B$2:$E$61,3,FALSE),VLOOKUP($D24,'選手データ'!$G$2:$J$61,3,FALSE))))</f>
      </c>
      <c r="F25" s="333" t="s">
        <v>1424</v>
      </c>
      <c r="G25" s="174"/>
      <c r="H25" s="178"/>
      <c r="I25" s="182"/>
      <c r="K25" s="123"/>
      <c r="Y25" s="196"/>
      <c r="Z25" s="227" t="s">
        <v>1388</v>
      </c>
      <c r="AA25" s="217" t="s">
        <v>1373</v>
      </c>
      <c r="AB25" s="218">
        <f>COUNTIF($Y:$Y,$Z$15&amp;AB$15&amp;$Z25)</f>
        <v>0</v>
      </c>
      <c r="AC25" s="217" t="s">
        <v>1373</v>
      </c>
      <c r="AD25" s="217" t="s">
        <v>1373</v>
      </c>
      <c r="AE25" s="218">
        <f>COUNTIF($Y:$Y,$Z$15&amp;AE$15&amp;$Z25)</f>
        <v>0</v>
      </c>
      <c r="AF25" s="114"/>
      <c r="AG25" s="221" t="s">
        <v>1418</v>
      </c>
      <c r="AH25" s="215">
        <f>COUNTIF($Y:$Y,$AG$15&amp;AH$15&amp;$AG25)</f>
        <v>0</v>
      </c>
      <c r="AI25" s="214" t="s">
        <v>1410</v>
      </c>
      <c r="AJ25" s="214" t="s">
        <v>1410</v>
      </c>
      <c r="AK25" s="214" t="s">
        <v>1410</v>
      </c>
      <c r="AL25" s="214" t="s">
        <v>1410</v>
      </c>
      <c r="AM25" s="114"/>
      <c r="AN25" s="114" t="s">
        <v>728</v>
      </c>
      <c r="AO25" s="119"/>
      <c r="AP25" s="160" t="s">
        <v>1388</v>
      </c>
      <c r="AQ25" s="162" t="s">
        <v>1373</v>
      </c>
      <c r="AR25" s="163">
        <v>2</v>
      </c>
      <c r="AS25" s="162" t="s">
        <v>1373</v>
      </c>
      <c r="AT25" s="162" t="s">
        <v>1373</v>
      </c>
      <c r="AU25" s="163">
        <v>2</v>
      </c>
      <c r="AV25" s="114"/>
      <c r="AW25" s="164" t="s">
        <v>1420</v>
      </c>
      <c r="AX25" s="114"/>
      <c r="AY25" s="114"/>
      <c r="AZ25" s="114"/>
      <c r="BA25" s="114"/>
      <c r="BB25" s="114"/>
      <c r="BD25" s="160" t="s">
        <v>1388</v>
      </c>
      <c r="BE25" s="199" t="s">
        <v>1373</v>
      </c>
      <c r="BF25" s="165">
        <f>IF(AB25-AR25&lt;=0,"",1)</f>
      </c>
      <c r="BG25" s="162" t="s">
        <v>1373</v>
      </c>
      <c r="BH25" s="162" t="s">
        <v>1373</v>
      </c>
      <c r="BI25" s="198">
        <f>IF(AE25-AU25&lt;=0,"",1)</f>
      </c>
      <c r="BJ25" s="114"/>
      <c r="BK25" s="164" t="s">
        <v>1420</v>
      </c>
      <c r="BL25" s="114"/>
      <c r="BM25" s="114"/>
      <c r="BN25" s="114"/>
      <c r="BO25" s="114"/>
      <c r="BP25" s="114"/>
    </row>
    <row r="26" spans="2:68" ht="27" customHeight="1">
      <c r="B26" s="319">
        <v>5</v>
      </c>
      <c r="C26" s="321"/>
      <c r="D26" s="343"/>
      <c r="E26" s="48">
        <f>IF($D26="","",IF($C26="","",IF(LEFT($C26,2)="男子",VLOOKUP($D26,'選手データ'!$B$2:$E$61,2,FALSE),VLOOKUP($D26,'選手データ'!$G$2:$J$61,2,FALSE))))</f>
      </c>
      <c r="F26" s="334">
        <f>IF($D26="","",IF($C26="","",IF(LEFT($C26,2)="男子",VLOOKUP($D26,'選手データ'!$B$2:$E$61,4,FALSE),VLOOKUP($D26,'選手データ'!$G$2:$J$61,4,FALSE))))</f>
      </c>
      <c r="G26" s="174"/>
      <c r="H26" s="178"/>
      <c r="I26" s="182"/>
      <c r="K26" s="107"/>
      <c r="Y26" s="196">
        <f>C26&amp;G26</f>
      </c>
      <c r="Z26" s="228" t="s">
        <v>1501</v>
      </c>
      <c r="AA26" s="218">
        <f>COUNTIF($Y:$Y,$Z$15&amp;AA$15&amp;$Z26)</f>
        <v>0</v>
      </c>
      <c r="AB26" s="217" t="s">
        <v>1373</v>
      </c>
      <c r="AC26" s="217" t="s">
        <v>1373</v>
      </c>
      <c r="AD26" s="217" t="s">
        <v>1373</v>
      </c>
      <c r="AE26" s="217" t="s">
        <v>1373</v>
      </c>
      <c r="AF26" s="115"/>
      <c r="AG26" s="307"/>
      <c r="AH26" s="114"/>
      <c r="AI26" s="114"/>
      <c r="AJ26" s="114"/>
      <c r="AK26" s="114"/>
      <c r="AL26" s="114"/>
      <c r="AM26" s="115"/>
      <c r="AN26" s="114" t="s">
        <v>729</v>
      </c>
      <c r="AO26" s="119"/>
      <c r="AP26" s="161" t="s">
        <v>1398</v>
      </c>
      <c r="AQ26" s="163">
        <v>3</v>
      </c>
      <c r="AR26" s="162" t="s">
        <v>1373</v>
      </c>
      <c r="AS26" s="162" t="s">
        <v>1373</v>
      </c>
      <c r="AT26" s="162" t="s">
        <v>1373</v>
      </c>
      <c r="AU26" s="162" t="s">
        <v>1373</v>
      </c>
      <c r="AV26" s="115"/>
      <c r="AW26" s="159"/>
      <c r="AX26" s="124"/>
      <c r="AY26" s="124"/>
      <c r="AZ26" s="124"/>
      <c r="BA26" s="124"/>
      <c r="BB26" s="124"/>
      <c r="BD26" s="161" t="s">
        <v>1398</v>
      </c>
      <c r="BE26" s="198">
        <f>IF(AA26-AQ26&lt;=0,"",1)</f>
      </c>
      <c r="BF26" s="162" t="s">
        <v>1373</v>
      </c>
      <c r="BG26" s="162" t="s">
        <v>1373</v>
      </c>
      <c r="BH26" s="162" t="s">
        <v>1373</v>
      </c>
      <c r="BI26" s="162" t="s">
        <v>1373</v>
      </c>
      <c r="BJ26" s="115"/>
      <c r="BK26" s="159"/>
      <c r="BL26" s="124"/>
      <c r="BM26" s="124"/>
      <c r="BN26" s="124"/>
      <c r="BO26" s="124"/>
      <c r="BP26" s="124"/>
    </row>
    <row r="27" spans="2:68" ht="27" customHeight="1">
      <c r="B27" s="319"/>
      <c r="C27" s="321"/>
      <c r="D27" s="344"/>
      <c r="E27" s="49">
        <f>IF($D26="","",IF($C26="","",IF(LEFT($C26,2)="男子",VLOOKUP($D26,'選手データ'!$B$2:$E$61,3,FALSE),VLOOKUP($D26,'選手データ'!$G$2:$J$61,3,FALSE))))</f>
      </c>
      <c r="F27" s="333" t="s">
        <v>1424</v>
      </c>
      <c r="G27" s="174"/>
      <c r="H27" s="178"/>
      <c r="I27" s="182"/>
      <c r="K27" s="68"/>
      <c r="Y27" s="196"/>
      <c r="Z27" s="227" t="s">
        <v>1396</v>
      </c>
      <c r="AA27" s="218">
        <f>COUNTIF($Y:$Y,$Z$15&amp;AA$15&amp;$Z27)</f>
        <v>0</v>
      </c>
      <c r="AB27" s="217" t="s">
        <v>1373</v>
      </c>
      <c r="AC27" s="217" t="s">
        <v>1373</v>
      </c>
      <c r="AD27" s="217" t="s">
        <v>1373</v>
      </c>
      <c r="AE27" s="217" t="s">
        <v>1373</v>
      </c>
      <c r="AF27" s="114"/>
      <c r="AH27" s="305"/>
      <c r="AI27" s="317" t="s">
        <v>1498</v>
      </c>
      <c r="AJ27" s="317"/>
      <c r="AK27" s="317"/>
      <c r="AL27" s="317"/>
      <c r="AM27" s="308"/>
      <c r="AN27" s="114" t="s">
        <v>730</v>
      </c>
      <c r="AO27" s="119"/>
      <c r="AP27" s="160" t="s">
        <v>1385</v>
      </c>
      <c r="AQ27" s="163">
        <v>3</v>
      </c>
      <c r="AR27" s="162" t="s">
        <v>1373</v>
      </c>
      <c r="AS27" s="162" t="s">
        <v>1373</v>
      </c>
      <c r="AT27" s="162" t="s">
        <v>1373</v>
      </c>
      <c r="AU27" s="162" t="s">
        <v>1373</v>
      </c>
      <c r="AV27" s="114"/>
      <c r="AW27" s="114"/>
      <c r="AX27" s="124"/>
      <c r="AY27" s="124"/>
      <c r="AZ27" s="124"/>
      <c r="BA27" s="124"/>
      <c r="BB27" s="124"/>
      <c r="BD27" s="160" t="s">
        <v>1385</v>
      </c>
      <c r="BE27" s="198">
        <f>IF(AA27-AQ27&lt;=0,"",1)</f>
      </c>
      <c r="BF27" s="162" t="s">
        <v>1373</v>
      </c>
      <c r="BG27" s="162" t="s">
        <v>1373</v>
      </c>
      <c r="BH27" s="162" t="s">
        <v>1373</v>
      </c>
      <c r="BI27" s="162" t="s">
        <v>1373</v>
      </c>
      <c r="BJ27" s="114"/>
      <c r="BK27" s="114"/>
      <c r="BL27" s="124"/>
      <c r="BM27" s="124"/>
      <c r="BN27" s="124"/>
      <c r="BO27" s="124"/>
      <c r="BP27" s="124"/>
    </row>
    <row r="28" spans="2:68" ht="27" customHeight="1">
      <c r="B28" s="319">
        <v>6</v>
      </c>
      <c r="C28" s="321"/>
      <c r="D28" s="343"/>
      <c r="E28" s="48">
        <f>IF($D28="","",IF($C28="","",IF(LEFT($C28,2)="男子",VLOOKUP($D28,'選手データ'!$B$2:$E$61,2,FALSE),VLOOKUP($D28,'選手データ'!$G$2:$J$61,2,FALSE))))</f>
      </c>
      <c r="F28" s="334">
        <f>IF($D28="","",IF($C28="","",IF(LEFT($C28,2)="男子",VLOOKUP($D28,'選手データ'!$B$2:$E$61,4,FALSE),VLOOKUP($D28,'選手データ'!$G$2:$J$61,4,FALSE))))</f>
      </c>
      <c r="G28" s="174"/>
      <c r="H28" s="178"/>
      <c r="I28" s="182"/>
      <c r="L28" s="170">
        <f>CONCATENATE(C18,G18)</f>
      </c>
      <c r="R28" s="30"/>
      <c r="Y28" s="196">
        <f>C28&amp;G28</f>
      </c>
      <c r="Z28" s="306"/>
      <c r="AA28" s="219"/>
      <c r="AB28" s="219"/>
      <c r="AC28" s="219"/>
      <c r="AD28" s="219"/>
      <c r="AE28" s="219"/>
      <c r="AF28" s="114"/>
      <c r="AG28" s="114"/>
      <c r="AH28" s="124"/>
      <c r="AI28" s="124"/>
      <c r="AJ28" s="124"/>
      <c r="AK28" s="124"/>
      <c r="AL28" s="124"/>
      <c r="AM28" s="114"/>
      <c r="AN28" s="114" t="s">
        <v>731</v>
      </c>
      <c r="AO28" s="119"/>
      <c r="AP28" s="189" t="s">
        <v>1420</v>
      </c>
      <c r="AQ28" s="124"/>
      <c r="AR28" s="124"/>
      <c r="AS28" s="124"/>
      <c r="AT28" s="124"/>
      <c r="AU28" s="124"/>
      <c r="AV28" s="114"/>
      <c r="AW28" s="124"/>
      <c r="AX28" s="125"/>
      <c r="AY28" s="125"/>
      <c r="AZ28" s="125"/>
      <c r="BA28" s="125"/>
      <c r="BB28" s="125"/>
      <c r="BD28" s="189" t="s">
        <v>1420</v>
      </c>
      <c r="BE28" s="124"/>
      <c r="BF28" s="124"/>
      <c r="BG28" s="124"/>
      <c r="BH28" s="124"/>
      <c r="BI28" s="124"/>
      <c r="BJ28" s="114"/>
      <c r="BK28" s="124"/>
      <c r="BL28" s="125"/>
      <c r="BM28" s="125"/>
      <c r="BN28" s="125"/>
      <c r="BO28" s="125"/>
      <c r="BP28" s="125"/>
    </row>
    <row r="29" spans="2:68" ht="27" customHeight="1">
      <c r="B29" s="319"/>
      <c r="C29" s="321"/>
      <c r="D29" s="344"/>
      <c r="E29" s="49">
        <f>IF($D28="","",IF($C28="","",IF(LEFT($C28,2)="男子",VLOOKUP($D28,'選手データ'!$B$2:$E$61,3,FALSE),VLOOKUP($D28,'選手データ'!$G$2:$J$61,3,FALSE))))</f>
      </c>
      <c r="F29" s="333" t="s">
        <v>1424</v>
      </c>
      <c r="G29" s="174"/>
      <c r="H29" s="178"/>
      <c r="I29" s="182"/>
      <c r="L29" s="171">
        <f>CONCATENATE(C20,G20)</f>
      </c>
      <c r="Y29" s="196"/>
      <c r="AA29" s="305"/>
      <c r="AB29" s="317" t="s">
        <v>1498</v>
      </c>
      <c r="AC29" s="317"/>
      <c r="AD29" s="317"/>
      <c r="AE29" s="317"/>
      <c r="AF29" s="114"/>
      <c r="AG29" s="124"/>
      <c r="AH29" s="125"/>
      <c r="AI29" s="125"/>
      <c r="AJ29" s="125"/>
      <c r="AK29" s="125"/>
      <c r="AL29" s="125"/>
      <c r="AM29" s="114"/>
      <c r="AN29" s="114" t="s">
        <v>732</v>
      </c>
      <c r="AO29" s="119"/>
      <c r="AP29" s="31"/>
      <c r="AQ29" s="124"/>
      <c r="AR29" s="124"/>
      <c r="AS29" s="124"/>
      <c r="AT29" s="124"/>
      <c r="AU29" s="124"/>
      <c r="AV29" s="114"/>
      <c r="AW29" s="124"/>
      <c r="AX29" s="125"/>
      <c r="AY29" s="125"/>
      <c r="AZ29" s="125"/>
      <c r="BA29" s="125"/>
      <c r="BB29" s="125"/>
      <c r="BE29" s="124"/>
      <c r="BF29" s="124"/>
      <c r="BG29" s="124"/>
      <c r="BH29" s="124"/>
      <c r="BI29" s="124"/>
      <c r="BJ29" s="114"/>
      <c r="BK29" s="124"/>
      <c r="BL29" s="125"/>
      <c r="BM29" s="125"/>
      <c r="BN29" s="125"/>
      <c r="BO29" s="125"/>
      <c r="BP29" s="125"/>
    </row>
    <row r="30" spans="2:40" ht="27" customHeight="1">
      <c r="B30" s="319">
        <v>7</v>
      </c>
      <c r="C30" s="321"/>
      <c r="D30" s="321"/>
      <c r="E30" s="48">
        <f>IF($D30="","",IF($C30="","",IF(LEFT($C30,2)="男子",VLOOKUP($D30,'選手データ'!$B$2:$E$61,2,FALSE),VLOOKUP($D30,'選手データ'!$G$2:$J$61,2,FALSE))))</f>
      </c>
      <c r="F30" s="334">
        <f>IF($D30="","",IF($C30="","",IF(LEFT($C30,2)="男子",VLOOKUP($D30,'選手データ'!$B$2:$E$61,4,FALSE),VLOOKUP($D30,'選手データ'!$G$2:$J$61,4,FALSE))))</f>
      </c>
      <c r="G30" s="174"/>
      <c r="H30" s="178"/>
      <c r="I30" s="182"/>
      <c r="K30" s="30"/>
      <c r="L30" s="171">
        <f>CONCATENATE(C22,G22)</f>
      </c>
      <c r="Y30" s="196">
        <f>C30&amp;G30</f>
      </c>
      <c r="AA30" s="124"/>
      <c r="AB30" s="128"/>
      <c r="AC30" s="124"/>
      <c r="AD30" s="124"/>
      <c r="AE30" s="124"/>
      <c r="AF30" s="124"/>
      <c r="AG30" s="124"/>
      <c r="AH30" s="125"/>
      <c r="AI30" s="125"/>
      <c r="AJ30" s="125"/>
      <c r="AK30" s="125"/>
      <c r="AL30" s="125"/>
      <c r="AM30" s="124"/>
      <c r="AN30" s="149" t="s">
        <v>733</v>
      </c>
    </row>
    <row r="31" spans="2:40" ht="27" customHeight="1">
      <c r="B31" s="319"/>
      <c r="C31" s="321"/>
      <c r="D31" s="321"/>
      <c r="E31" s="49">
        <f>IF($D30="","",IF($C30="","",IF(LEFT($C30,2)="男子",VLOOKUP($D30,'選手データ'!$B$2:$E$61,3,FALSE),VLOOKUP($D30,'選手データ'!$G$2:$J$61,3,FALSE))))</f>
      </c>
      <c r="F31" s="333" t="s">
        <v>1424</v>
      </c>
      <c r="G31" s="174"/>
      <c r="H31" s="178"/>
      <c r="I31" s="182"/>
      <c r="K31" s="30"/>
      <c r="L31" s="171">
        <f>CONCATENATE(C24,G24)</f>
      </c>
      <c r="Y31" s="196"/>
      <c r="AA31" s="128"/>
      <c r="AB31" s="128"/>
      <c r="AC31" s="128"/>
      <c r="AD31" s="128"/>
      <c r="AE31" s="128"/>
      <c r="AF31" s="124"/>
      <c r="AG31" s="125"/>
      <c r="AH31" s="125"/>
      <c r="AI31" s="125"/>
      <c r="AJ31" s="125"/>
      <c r="AK31" s="125"/>
      <c r="AL31" s="125"/>
      <c r="AM31" s="124"/>
      <c r="AN31" s="149" t="s">
        <v>734</v>
      </c>
    </row>
    <row r="32" spans="2:42" ht="27" customHeight="1">
      <c r="B32" s="319">
        <v>8</v>
      </c>
      <c r="C32" s="321"/>
      <c r="D32" s="321"/>
      <c r="E32" s="48">
        <f>IF($D32="","",IF($C32="","",IF(LEFT($C32,2)="男子",VLOOKUP($D32,'選手データ'!$B$2:$E$61,2,FALSE),VLOOKUP($D32,'選手データ'!$G$2:$J$61,2,FALSE))))</f>
      </c>
      <c r="F32" s="334">
        <f>IF($D32="","",IF($C32="","",IF(LEFT($C32,2)="男子",VLOOKUP($D32,'選手データ'!$B$2:$E$61,4,FALSE),VLOOKUP($D32,'選手データ'!$G$2:$J$61,4,FALSE))))</f>
      </c>
      <c r="G32" s="174"/>
      <c r="H32" s="178"/>
      <c r="I32" s="182"/>
      <c r="K32" s="30"/>
      <c r="L32" s="171">
        <f>CONCATENATE(C26,G26)</f>
      </c>
      <c r="Y32" s="196">
        <f>C32&amp;G32</f>
      </c>
      <c r="AA32" s="128"/>
      <c r="AB32" s="128"/>
      <c r="AC32" s="128"/>
      <c r="AD32" s="128"/>
      <c r="AE32" s="128"/>
      <c r="AF32" s="125"/>
      <c r="AG32" s="125"/>
      <c r="AH32" s="127"/>
      <c r="AI32" s="127"/>
      <c r="AJ32" s="127"/>
      <c r="AK32" s="127"/>
      <c r="AL32" s="127"/>
      <c r="AM32" s="125"/>
      <c r="AN32" s="114" t="s">
        <v>735</v>
      </c>
      <c r="AO32" s="126"/>
      <c r="AP32" s="127"/>
    </row>
    <row r="33" spans="2:42" ht="27" customHeight="1">
      <c r="B33" s="319"/>
      <c r="C33" s="321"/>
      <c r="D33" s="321"/>
      <c r="E33" s="49">
        <f>IF($D32="","",IF($C32="","",IF(LEFT($C32,2)="男子",VLOOKUP($D32,'選手データ'!$B$2:$E$61,3,FALSE),VLOOKUP($D32,'選手データ'!$G$2:$J$61,3,FALSE))))</f>
      </c>
      <c r="F33" s="333" t="s">
        <v>1424</v>
      </c>
      <c r="G33" s="174"/>
      <c r="H33" s="178"/>
      <c r="I33" s="182"/>
      <c r="K33" s="30"/>
      <c r="L33" s="171">
        <f>CONCATENATE(C28,G28)</f>
      </c>
      <c r="Y33" s="196"/>
      <c r="AA33" s="128"/>
      <c r="AB33" s="128"/>
      <c r="AC33" s="128"/>
      <c r="AD33" s="128"/>
      <c r="AE33" s="128"/>
      <c r="AF33" s="125"/>
      <c r="AG33" s="124"/>
      <c r="AH33" s="127"/>
      <c r="AI33" s="127"/>
      <c r="AJ33" s="127"/>
      <c r="AK33" s="127"/>
      <c r="AL33" s="127"/>
      <c r="AM33" s="125"/>
      <c r="AN33" s="114" t="s">
        <v>736</v>
      </c>
      <c r="AO33" s="126"/>
      <c r="AP33" s="127"/>
    </row>
    <row r="34" spans="2:42" ht="27" customHeight="1">
      <c r="B34" s="319">
        <v>9</v>
      </c>
      <c r="C34" s="321"/>
      <c r="D34" s="321"/>
      <c r="E34" s="48">
        <f>IF($D34="","",IF($C34="","",IF(LEFT($C34,2)="男子",VLOOKUP($D34,'選手データ'!$B$2:$E$61,2,FALSE),VLOOKUP($D34,'選手データ'!$G$2:$J$61,2,FALSE))))</f>
      </c>
      <c r="F34" s="334">
        <f>IF($D34="","",IF($C34="","",IF(LEFT($C34,2)="男子",VLOOKUP($D34,'選手データ'!$B$2:$E$61,4,FALSE),VLOOKUP($D34,'選手データ'!$G$2:$J$61,4,FALSE))))</f>
      </c>
      <c r="G34" s="174"/>
      <c r="H34" s="178"/>
      <c r="I34" s="182"/>
      <c r="K34" s="30"/>
      <c r="L34" s="171">
        <f>CONCATENATE(C30,G30)</f>
      </c>
      <c r="Y34" s="196">
        <f>C34&amp;G34</f>
      </c>
      <c r="AA34" s="128"/>
      <c r="AB34" s="128"/>
      <c r="AC34" s="128"/>
      <c r="AD34" s="128"/>
      <c r="AE34" s="128"/>
      <c r="AF34" s="124"/>
      <c r="AG34" s="127"/>
      <c r="AH34" s="127"/>
      <c r="AI34" s="127"/>
      <c r="AJ34" s="127"/>
      <c r="AK34" s="127"/>
      <c r="AL34" s="127"/>
      <c r="AM34" s="125"/>
      <c r="AN34" s="114" t="s">
        <v>737</v>
      </c>
      <c r="AO34" s="127"/>
      <c r="AP34" s="127"/>
    </row>
    <row r="35" spans="2:42" ht="27" customHeight="1">
      <c r="B35" s="319"/>
      <c r="C35" s="321"/>
      <c r="D35" s="321"/>
      <c r="E35" s="49">
        <f>IF($D34="","",IF($C34="","",IF(LEFT($C34,2)="男子",VLOOKUP($D34,'選手データ'!$B$2:$E$61,3,FALSE),VLOOKUP($D34,'選手データ'!$G$2:$J$61,3,FALSE))))</f>
      </c>
      <c r="F35" s="333" t="s">
        <v>1424</v>
      </c>
      <c r="G35" s="174"/>
      <c r="H35" s="178"/>
      <c r="I35" s="182"/>
      <c r="K35" s="30"/>
      <c r="L35" s="171">
        <f>CONCATENATE(C32,G32)</f>
      </c>
      <c r="Y35" s="196"/>
      <c r="AA35" s="128"/>
      <c r="AB35" s="128"/>
      <c r="AC35" s="128"/>
      <c r="AD35" s="128"/>
      <c r="AE35" s="128"/>
      <c r="AF35" s="127"/>
      <c r="AG35" s="127"/>
      <c r="AH35" s="127"/>
      <c r="AI35" s="127"/>
      <c r="AJ35" s="127"/>
      <c r="AK35" s="127"/>
      <c r="AL35" s="127"/>
      <c r="AM35" s="127"/>
      <c r="AN35" s="150" t="s">
        <v>738</v>
      </c>
      <c r="AO35" s="126"/>
      <c r="AP35" s="127"/>
    </row>
    <row r="36" spans="2:42" ht="27" customHeight="1">
      <c r="B36" s="319">
        <v>10</v>
      </c>
      <c r="C36" s="321"/>
      <c r="D36" s="321"/>
      <c r="E36" s="48">
        <f>IF($D36="","",IF($C36="","",IF(LEFT($C36,2)="男子",VLOOKUP($D36,'選手データ'!$B$2:$E$61,2,FALSE),VLOOKUP($D36,'選手データ'!$G$2:$J$61,2,FALSE))))</f>
      </c>
      <c r="F36" s="335">
        <f>IF($D36="","",IF($C36="","",IF(LEFT($C36,2)="男子",VLOOKUP($D36,'選手データ'!$B$2:$E$61,4,FALSE),VLOOKUP($D36,'選手データ'!$G$2:$J$61,4,FALSE))))</f>
      </c>
      <c r="G36" s="174"/>
      <c r="H36" s="178"/>
      <c r="I36" s="182"/>
      <c r="L36" s="171">
        <f>CONCATENATE(C34,G34)</f>
      </c>
      <c r="Y36" s="196">
        <f>C36&amp;G36</f>
      </c>
      <c r="AA36" s="128"/>
      <c r="AB36" s="128"/>
      <c r="AC36" s="128"/>
      <c r="AD36" s="128"/>
      <c r="AE36" s="128"/>
      <c r="AF36" s="127"/>
      <c r="AG36" s="126"/>
      <c r="AH36" s="127"/>
      <c r="AI36" s="127"/>
      <c r="AJ36" s="127"/>
      <c r="AK36" s="127"/>
      <c r="AL36" s="127"/>
      <c r="AM36" s="127"/>
      <c r="AN36" s="150" t="s">
        <v>739</v>
      </c>
      <c r="AO36" s="126"/>
      <c r="AP36" s="127"/>
    </row>
    <row r="37" spans="2:42" ht="27" customHeight="1" thickBot="1">
      <c r="B37" s="376"/>
      <c r="C37" s="321"/>
      <c r="D37" s="337"/>
      <c r="E37" s="52">
        <f>IF($D36="","",IF($C36="","",IF(LEFT($C36,2)="男子",VLOOKUP($D36,'選手データ'!$B$2:$E$61,3,FALSE),VLOOKUP($D36,'選手データ'!$G$2:$J$61,3,FALSE))))</f>
      </c>
      <c r="F37" s="336" t="s">
        <v>1424</v>
      </c>
      <c r="G37" s="175"/>
      <c r="H37" s="178"/>
      <c r="I37" s="182"/>
      <c r="K37" s="30"/>
      <c r="L37" s="171">
        <f>CONCATENATE(C36,G36)</f>
      </c>
      <c r="Y37" s="196"/>
      <c r="AA37" s="128"/>
      <c r="AB37" s="128"/>
      <c r="AC37" s="128"/>
      <c r="AD37" s="128"/>
      <c r="AE37" s="128"/>
      <c r="AF37" s="126"/>
      <c r="AG37" s="127"/>
      <c r="AH37" s="127"/>
      <c r="AI37" s="127"/>
      <c r="AJ37" s="127"/>
      <c r="AK37" s="127"/>
      <c r="AL37" s="127"/>
      <c r="AM37" s="127"/>
      <c r="AN37" s="150" t="s">
        <v>740</v>
      </c>
      <c r="AO37" s="127"/>
      <c r="AP37" s="127"/>
    </row>
    <row r="38" spans="1:43" ht="27" customHeight="1">
      <c r="A38" s="121">
        <f>COUNTBLANK(E38:E57)</f>
        <v>20</v>
      </c>
      <c r="B38" s="318">
        <v>11</v>
      </c>
      <c r="C38" s="320"/>
      <c r="D38" s="320"/>
      <c r="E38" s="50">
        <f>IF($D38="","",IF($C38="","",IF(LEFT($C38,2)="男子",VLOOKUP($D38,'選手データ'!$B$2:$E$61,2,FALSE),VLOOKUP($D38,'選手データ'!$G$2:$J$61,2,FALSE))))</f>
      </c>
      <c r="F38" s="332">
        <f>IF($D38="","",IF($C38="","",IF(LEFT($C38,2)="男子",VLOOKUP($D38,'選手データ'!$B$2:$E$61,4,FALSE),VLOOKUP($D38,'選手データ'!$G$2:$J$61,4,FALSE))))</f>
      </c>
      <c r="G38" s="176"/>
      <c r="H38" s="178"/>
      <c r="I38" s="182"/>
      <c r="L38" s="171">
        <f>CONCATENATE(C38,G38)</f>
      </c>
      <c r="Y38" s="196">
        <f>C38&amp;G38</f>
      </c>
      <c r="AA38" s="128"/>
      <c r="AB38" s="128"/>
      <c r="AC38" s="128"/>
      <c r="AD38" s="128"/>
      <c r="AE38" s="128"/>
      <c r="AF38" s="127"/>
      <c r="AG38" s="126"/>
      <c r="AH38" s="127"/>
      <c r="AI38" s="127"/>
      <c r="AJ38" s="127"/>
      <c r="AK38" s="127"/>
      <c r="AL38" s="127"/>
      <c r="AM38" s="127"/>
      <c r="AN38" s="150" t="s">
        <v>741</v>
      </c>
      <c r="AO38" s="126"/>
      <c r="AP38" s="127"/>
      <c r="AQ38" s="129"/>
    </row>
    <row r="39" spans="1:43" ht="27" customHeight="1">
      <c r="A39" s="122">
        <f>COUNTA(G38:G38,G40:G40,G42:G42,G44:G44,G46:G46,G48:G48,G50:G50,G52:G52,G54:G54,G56:G56)</f>
        <v>0</v>
      </c>
      <c r="B39" s="319"/>
      <c r="C39" s="321"/>
      <c r="D39" s="321"/>
      <c r="E39" s="49">
        <f>IF($D38="","",IF($C38="","",IF(LEFT($C38,2)="男子",VLOOKUP($D38,'選手データ'!$B$2:$E$61,3,FALSE),VLOOKUP($D38,'選手データ'!$G$2:$J$61,3,FALSE))))</f>
      </c>
      <c r="F39" s="333" t="s">
        <v>1424</v>
      </c>
      <c r="G39" s="174"/>
      <c r="H39" s="178"/>
      <c r="I39" s="182"/>
      <c r="L39" s="171">
        <f>CONCATENATE(C40,G40)</f>
      </c>
      <c r="Y39" s="196"/>
      <c r="AA39" s="128"/>
      <c r="AB39" s="128"/>
      <c r="AC39" s="128"/>
      <c r="AD39" s="128"/>
      <c r="AE39" s="128"/>
      <c r="AF39" s="126"/>
      <c r="AG39" s="127"/>
      <c r="AH39" s="127"/>
      <c r="AI39" s="127"/>
      <c r="AJ39" s="127"/>
      <c r="AK39" s="127"/>
      <c r="AL39" s="127"/>
      <c r="AM39" s="127"/>
      <c r="AN39" s="150" t="s">
        <v>742</v>
      </c>
      <c r="AO39" s="127"/>
      <c r="AP39" s="127"/>
      <c r="AQ39" s="129"/>
    </row>
    <row r="40" spans="2:43" ht="27" customHeight="1">
      <c r="B40" s="319">
        <v>12</v>
      </c>
      <c r="C40" s="321"/>
      <c r="D40" s="321"/>
      <c r="E40" s="48">
        <f>IF($D40="","",IF($C40="","",IF(LEFT($C40,2)="男子",VLOOKUP($D40,'選手データ'!$B$2:$E$61,2,FALSE),VLOOKUP($D40,'選手データ'!$G$2:$J$61,2,FALSE))))</f>
      </c>
      <c r="F40" s="334">
        <f>IF($D40="","",IF($C40="","",IF(LEFT($C40,2)="男子",VLOOKUP($D40,'選手データ'!$B$2:$E$61,4,FALSE),VLOOKUP($D40,'選手データ'!$G$2:$J$61,4,FALSE))))</f>
      </c>
      <c r="G40" s="174"/>
      <c r="H40" s="178"/>
      <c r="I40" s="182"/>
      <c r="L40" s="171">
        <f>CONCATENATE(C42,G42)</f>
      </c>
      <c r="Y40" s="196">
        <f>C40&amp;G40</f>
      </c>
      <c r="AA40" s="128"/>
      <c r="AB40" s="128"/>
      <c r="AC40" s="128"/>
      <c r="AD40" s="128"/>
      <c r="AE40" s="128"/>
      <c r="AF40" s="127"/>
      <c r="AG40" s="127"/>
      <c r="AH40" s="127"/>
      <c r="AI40" s="127"/>
      <c r="AJ40" s="127"/>
      <c r="AK40" s="127"/>
      <c r="AL40" s="127"/>
      <c r="AM40" s="127"/>
      <c r="AN40" s="150" t="s">
        <v>743</v>
      </c>
      <c r="AO40" s="126"/>
      <c r="AP40" s="127"/>
      <c r="AQ40" s="129"/>
    </row>
    <row r="41" spans="2:43" ht="27" customHeight="1">
      <c r="B41" s="319"/>
      <c r="C41" s="321"/>
      <c r="D41" s="321"/>
      <c r="E41" s="49">
        <f>IF($D40="","",IF($C40="","",IF(LEFT($C40,2)="男子",VLOOKUP($D40,'選手データ'!$B$2:$E$61,3,FALSE),VLOOKUP($D40,'選手データ'!$G$2:$J$61,3,FALSE))))</f>
      </c>
      <c r="F41" s="333" t="s">
        <v>1424</v>
      </c>
      <c r="G41" s="174"/>
      <c r="H41" s="178"/>
      <c r="I41" s="182"/>
      <c r="L41" s="171">
        <f>CONCATENATE(C44,G44)</f>
      </c>
      <c r="Y41" s="196"/>
      <c r="AA41" s="128"/>
      <c r="AB41" s="128"/>
      <c r="AC41" s="128"/>
      <c r="AD41" s="128"/>
      <c r="AE41" s="128"/>
      <c r="AF41" s="127"/>
      <c r="AG41" s="126"/>
      <c r="AH41" s="127"/>
      <c r="AI41" s="127"/>
      <c r="AJ41" s="127"/>
      <c r="AK41" s="127"/>
      <c r="AL41" s="127"/>
      <c r="AM41" s="127"/>
      <c r="AN41" s="150" t="s">
        <v>744</v>
      </c>
      <c r="AO41" s="126"/>
      <c r="AP41" s="127"/>
      <c r="AQ41" s="129"/>
    </row>
    <row r="42" spans="2:43" ht="27" customHeight="1">
      <c r="B42" s="319">
        <v>13</v>
      </c>
      <c r="C42" s="321"/>
      <c r="D42" s="321"/>
      <c r="E42" s="48">
        <f>IF($D42="","",IF($C42="","",IF(LEFT($C42,2)="男子",VLOOKUP($D42,'選手データ'!$B$2:$E$61,2,FALSE),VLOOKUP($D42,'選手データ'!$G$2:$J$61,2,FALSE))))</f>
      </c>
      <c r="F42" s="334">
        <f>IF($D42="","",IF($C42="","",IF(LEFT($C42,2)="男子",VLOOKUP($D42,'選手データ'!$B$2:$E$61,4,FALSE),VLOOKUP($D42,'選手データ'!$G$2:$J$61,4,FALSE))))</f>
      </c>
      <c r="G42" s="174"/>
      <c r="H42" s="178"/>
      <c r="I42" s="182"/>
      <c r="L42" s="171">
        <f>CONCATENATE(C46,G46)</f>
      </c>
      <c r="Y42" s="196">
        <f>C42&amp;G42</f>
      </c>
      <c r="AA42" s="128"/>
      <c r="AB42" s="128"/>
      <c r="AC42" s="128"/>
      <c r="AD42" s="128"/>
      <c r="AE42" s="128"/>
      <c r="AF42" s="126"/>
      <c r="AG42" s="126"/>
      <c r="AH42" s="127"/>
      <c r="AI42" s="127"/>
      <c r="AJ42" s="127"/>
      <c r="AK42" s="127"/>
      <c r="AL42" s="127"/>
      <c r="AM42" s="127"/>
      <c r="AN42" s="150" t="s">
        <v>745</v>
      </c>
      <c r="AO42" s="127"/>
      <c r="AP42" s="127"/>
      <c r="AQ42" s="129"/>
    </row>
    <row r="43" spans="2:43" ht="27" customHeight="1">
      <c r="B43" s="319"/>
      <c r="C43" s="321"/>
      <c r="D43" s="321"/>
      <c r="E43" s="49">
        <f>IF($D42="","",IF($C42="","",IF(LEFT($C42,2)="男子",VLOOKUP($D42,'選手データ'!$B$2:$E$61,3,FALSE),VLOOKUP($D42,'選手データ'!$G$2:$J$61,3,FALSE))))</f>
      </c>
      <c r="F43" s="333" t="s">
        <v>1424</v>
      </c>
      <c r="G43" s="174"/>
      <c r="H43" s="178"/>
      <c r="I43" s="182"/>
      <c r="L43" s="171">
        <f>CONCATENATE(C48,G48)</f>
      </c>
      <c r="Y43" s="196"/>
      <c r="AA43" s="128"/>
      <c r="AB43" s="130"/>
      <c r="AC43" s="128"/>
      <c r="AD43" s="128"/>
      <c r="AE43" s="128"/>
      <c r="AF43" s="126"/>
      <c r="AG43" s="127"/>
      <c r="AH43" s="127"/>
      <c r="AI43" s="127"/>
      <c r="AJ43" s="127"/>
      <c r="AK43" s="127"/>
      <c r="AL43" s="127"/>
      <c r="AM43" s="127"/>
      <c r="AN43" s="150" t="s">
        <v>746</v>
      </c>
      <c r="AO43" s="127"/>
      <c r="AP43" s="127"/>
      <c r="AQ43" s="129"/>
    </row>
    <row r="44" spans="2:43" ht="27" customHeight="1">
      <c r="B44" s="319">
        <v>14</v>
      </c>
      <c r="C44" s="321"/>
      <c r="D44" s="321"/>
      <c r="E44" s="48">
        <f>IF($D44="","",IF($C44="","",IF(LEFT($C44,2)="男子",VLOOKUP($D44,'選手データ'!$B$2:$E$61,2,FALSE),VLOOKUP($D44,'選手データ'!$G$2:$J$61,2,FALSE))))</f>
      </c>
      <c r="F44" s="334">
        <f>IF($D44="","",IF($C44="","",IF(LEFT($C44,2)="男子",VLOOKUP($D44,'選手データ'!$B$2:$E$61,4,FALSE),VLOOKUP($D44,'選手データ'!$G$2:$J$61,4,FALSE))))</f>
      </c>
      <c r="G44" s="174"/>
      <c r="H44" s="178"/>
      <c r="I44" s="182"/>
      <c r="L44" s="171">
        <f>CONCATENATE(C50,G50)</f>
      </c>
      <c r="Y44" s="196">
        <f>C44&amp;G44</f>
      </c>
      <c r="AA44" s="130"/>
      <c r="AB44" s="128"/>
      <c r="AC44" s="130"/>
      <c r="AD44" s="130"/>
      <c r="AE44" s="130"/>
      <c r="AF44" s="127"/>
      <c r="AG44" s="127"/>
      <c r="AH44" s="127"/>
      <c r="AI44" s="127"/>
      <c r="AJ44" s="127"/>
      <c r="AK44" s="127"/>
      <c r="AL44" s="127"/>
      <c r="AM44" s="127"/>
      <c r="AN44" s="150" t="s">
        <v>747</v>
      </c>
      <c r="AO44" s="126"/>
      <c r="AP44" s="127"/>
      <c r="AQ44" s="129"/>
    </row>
    <row r="45" spans="2:43" ht="27" customHeight="1">
      <c r="B45" s="319"/>
      <c r="C45" s="321"/>
      <c r="D45" s="321"/>
      <c r="E45" s="49">
        <f>IF($D44="","",IF($C44="","",IF(LEFT($C44,2)="男子",VLOOKUP($D44,'選手データ'!$B$2:$E$61,3,FALSE),VLOOKUP($D44,'選手データ'!$G$2:$J$61,3,FALSE))))</f>
      </c>
      <c r="F45" s="333" t="s">
        <v>1424</v>
      </c>
      <c r="G45" s="174"/>
      <c r="H45" s="178"/>
      <c r="I45" s="182"/>
      <c r="L45" s="171">
        <f>CONCATENATE(C52,G52)</f>
      </c>
      <c r="Y45" s="196"/>
      <c r="AA45" s="128"/>
      <c r="AB45" s="128"/>
      <c r="AC45" s="128"/>
      <c r="AD45" s="128"/>
      <c r="AE45" s="128"/>
      <c r="AF45" s="127"/>
      <c r="AG45" s="126"/>
      <c r="AH45" s="127"/>
      <c r="AI45" s="127"/>
      <c r="AJ45" s="127"/>
      <c r="AK45" s="127"/>
      <c r="AL45" s="127"/>
      <c r="AM45" s="127"/>
      <c r="AN45" s="150" t="s">
        <v>748</v>
      </c>
      <c r="AO45" s="126"/>
      <c r="AP45" s="127"/>
      <c r="AQ45" s="129"/>
    </row>
    <row r="46" spans="2:43" ht="27" customHeight="1">
      <c r="B46" s="319">
        <v>15</v>
      </c>
      <c r="C46" s="321"/>
      <c r="D46" s="321"/>
      <c r="E46" s="48">
        <f>IF($D46="","",IF($C46="","",IF(LEFT($C46,2)="男子",VLOOKUP($D46,'選手データ'!$B$2:$E$61,2,FALSE),VLOOKUP($D46,'選手データ'!$G$2:$J$61,2,FALSE))))</f>
      </c>
      <c r="F46" s="334">
        <f>IF($D46="","",IF($C46="","",IF(LEFT($C46,2)="男子",VLOOKUP($D46,'選手データ'!$B$2:$E$61,4,FALSE),VLOOKUP($D46,'選手データ'!$G$2:$J$61,4,FALSE))))</f>
      </c>
      <c r="G46" s="174"/>
      <c r="H46" s="178"/>
      <c r="I46" s="182"/>
      <c r="L46" s="171">
        <f>CONCATENATE(C54,G54)</f>
      </c>
      <c r="Y46" s="196">
        <f>C46&amp;G46</f>
      </c>
      <c r="AA46" s="128"/>
      <c r="AB46" s="128"/>
      <c r="AC46" s="128"/>
      <c r="AD46" s="128"/>
      <c r="AE46" s="128"/>
      <c r="AF46" s="126"/>
      <c r="AG46" s="126"/>
      <c r="AH46" s="127"/>
      <c r="AI46" s="127"/>
      <c r="AJ46" s="127"/>
      <c r="AK46" s="127"/>
      <c r="AL46" s="127"/>
      <c r="AM46" s="127"/>
      <c r="AN46" s="150" t="s">
        <v>749</v>
      </c>
      <c r="AO46" s="127"/>
      <c r="AP46" s="127"/>
      <c r="AQ46" s="129"/>
    </row>
    <row r="47" spans="2:43" ht="27" customHeight="1">
      <c r="B47" s="319"/>
      <c r="C47" s="321"/>
      <c r="D47" s="321"/>
      <c r="E47" s="49">
        <f>IF($D46="","",IF($C46="","",IF(LEFT($C46,2)="男子",VLOOKUP($D46,'選手データ'!$B$2:$E$61,3,FALSE),VLOOKUP($D46,'選手データ'!$G$2:$J$61,3,FALSE))))</f>
      </c>
      <c r="F47" s="333" t="s">
        <v>1424</v>
      </c>
      <c r="G47" s="174"/>
      <c r="H47" s="178"/>
      <c r="I47" s="182"/>
      <c r="L47" s="171">
        <f>CONCATENATE(C56,G56)</f>
      </c>
      <c r="Y47" s="196"/>
      <c r="AA47" s="128"/>
      <c r="AB47" s="128"/>
      <c r="AC47" s="128"/>
      <c r="AD47" s="128"/>
      <c r="AE47" s="128"/>
      <c r="AF47" s="126"/>
      <c r="AG47" s="126"/>
      <c r="AH47" s="127"/>
      <c r="AI47" s="127"/>
      <c r="AJ47" s="127"/>
      <c r="AK47" s="127"/>
      <c r="AL47" s="127"/>
      <c r="AM47" s="127"/>
      <c r="AN47" s="150" t="s">
        <v>750</v>
      </c>
      <c r="AO47" s="127"/>
      <c r="AP47" s="127"/>
      <c r="AQ47" s="129"/>
    </row>
    <row r="48" spans="2:43" ht="27" customHeight="1">
      <c r="B48" s="319">
        <v>16</v>
      </c>
      <c r="C48" s="321"/>
      <c r="D48" s="321"/>
      <c r="E48" s="48">
        <f>IF($D48="","",IF($C48="","",IF(LEFT($C48,2)="男子",VLOOKUP($D48,'選手データ'!$B$2:$E$61,2,FALSE),VLOOKUP($D48,'選手データ'!$G$2:$J$61,2,FALSE))))</f>
      </c>
      <c r="F48" s="334">
        <f>IF($D48="","",IF($C48="","",IF(LEFT($C48,2)="男子",VLOOKUP($D48,'選手データ'!$B$2:$E$61,4,FALSE),VLOOKUP($D48,'選手データ'!$G$2:$J$61,4,FALSE))))</f>
      </c>
      <c r="G48" s="174"/>
      <c r="H48" s="178"/>
      <c r="I48" s="182"/>
      <c r="L48" s="171">
        <f>CONCATENATE(C58,G58)</f>
      </c>
      <c r="Y48" s="196">
        <f>C48&amp;G48</f>
      </c>
      <c r="AA48" s="128"/>
      <c r="AB48" s="128"/>
      <c r="AC48" s="128"/>
      <c r="AD48" s="128"/>
      <c r="AE48" s="128"/>
      <c r="AF48" s="126"/>
      <c r="AG48" s="126"/>
      <c r="AH48" s="127"/>
      <c r="AI48" s="127"/>
      <c r="AJ48" s="127"/>
      <c r="AK48" s="127"/>
      <c r="AL48" s="127"/>
      <c r="AM48" s="127"/>
      <c r="AN48" s="150" t="s">
        <v>751</v>
      </c>
      <c r="AO48" s="126"/>
      <c r="AP48" s="127"/>
      <c r="AQ48" s="129"/>
    </row>
    <row r="49" spans="2:43" ht="27" customHeight="1">
      <c r="B49" s="319"/>
      <c r="C49" s="321"/>
      <c r="D49" s="321"/>
      <c r="E49" s="49">
        <f>IF($D48="","",IF($C48="","",IF(LEFT($C48,2)="男子",VLOOKUP($D48,'選手データ'!$B$2:$E$61,3,FALSE),VLOOKUP($D48,'選手データ'!$G$2:$J$61,3,FALSE))))</f>
      </c>
      <c r="F49" s="333" t="s">
        <v>1424</v>
      </c>
      <c r="G49" s="174"/>
      <c r="H49" s="178"/>
      <c r="I49" s="182"/>
      <c r="L49" s="171">
        <f>CONCATENATE(C60,G60)</f>
      </c>
      <c r="Y49" s="196"/>
      <c r="AA49" s="128"/>
      <c r="AB49" s="128"/>
      <c r="AC49" s="128"/>
      <c r="AD49" s="128"/>
      <c r="AE49" s="128"/>
      <c r="AF49" s="126"/>
      <c r="AG49" s="127"/>
      <c r="AH49" s="127"/>
      <c r="AI49" s="127"/>
      <c r="AJ49" s="127"/>
      <c r="AK49" s="127"/>
      <c r="AL49" s="127"/>
      <c r="AM49" s="127"/>
      <c r="AN49" s="150" t="s">
        <v>752</v>
      </c>
      <c r="AO49" s="127"/>
      <c r="AP49" s="127"/>
      <c r="AQ49" s="129"/>
    </row>
    <row r="50" spans="2:43" ht="27" customHeight="1">
      <c r="B50" s="319">
        <v>17</v>
      </c>
      <c r="C50" s="321"/>
      <c r="D50" s="321"/>
      <c r="E50" s="48">
        <f>IF($D50="","",IF($C50="","",IF(LEFT($C50,2)="男子",VLOOKUP($D50,'選手データ'!$B$2:$E$61,2,FALSE),VLOOKUP($D50,'選手データ'!$G$2:$J$61,2,FALSE))))</f>
      </c>
      <c r="F50" s="334">
        <f>IF($D50="","",IF($C50="","",IF(LEFT($C50,2)="男子",VLOOKUP($D50,'選手データ'!$B$2:$E$61,4,FALSE),VLOOKUP($D50,'選手データ'!$G$2:$J$61,4,FALSE))))</f>
      </c>
      <c r="G50" s="174"/>
      <c r="H50" s="178"/>
      <c r="I50" s="182"/>
      <c r="L50" s="171">
        <f>CONCATENATE(C62,G62)</f>
      </c>
      <c r="Y50" s="196">
        <f>C50&amp;G50</f>
      </c>
      <c r="AA50" s="128"/>
      <c r="AB50" s="128"/>
      <c r="AC50" s="128"/>
      <c r="AD50" s="128"/>
      <c r="AE50" s="128"/>
      <c r="AF50" s="127"/>
      <c r="AG50" s="126"/>
      <c r="AH50" s="127"/>
      <c r="AI50" s="127"/>
      <c r="AJ50" s="127"/>
      <c r="AK50" s="127"/>
      <c r="AL50" s="127"/>
      <c r="AM50" s="127"/>
      <c r="AN50" s="150" t="s">
        <v>753</v>
      </c>
      <c r="AO50" s="126"/>
      <c r="AP50" s="127"/>
      <c r="AQ50" s="129"/>
    </row>
    <row r="51" spans="2:43" ht="27" customHeight="1">
      <c r="B51" s="319"/>
      <c r="C51" s="321"/>
      <c r="D51" s="321"/>
      <c r="E51" s="49">
        <f>IF($D50="","",IF($C50="","",IF(LEFT($C50,2)="男子",VLOOKUP($D50,'選手データ'!$B$2:$E$61,3,FALSE),VLOOKUP($D50,'選手データ'!$G$2:$J$61,3,FALSE))))</f>
      </c>
      <c r="F51" s="333" t="s">
        <v>1424</v>
      </c>
      <c r="G51" s="174"/>
      <c r="H51" s="178"/>
      <c r="I51" s="182"/>
      <c r="L51" s="171">
        <f>CONCATENATE(C64,G64)</f>
      </c>
      <c r="Y51" s="196"/>
      <c r="AA51" s="128"/>
      <c r="AB51" s="128"/>
      <c r="AC51" s="128"/>
      <c r="AD51" s="128"/>
      <c r="AE51" s="128"/>
      <c r="AF51" s="126"/>
      <c r="AG51" s="126"/>
      <c r="AH51" s="127"/>
      <c r="AI51" s="127"/>
      <c r="AJ51" s="127"/>
      <c r="AK51" s="127"/>
      <c r="AL51" s="127"/>
      <c r="AM51" s="127"/>
      <c r="AN51" s="150"/>
      <c r="AO51" s="127"/>
      <c r="AP51" s="127"/>
      <c r="AQ51" s="129"/>
    </row>
    <row r="52" spans="2:43" ht="27" customHeight="1">
      <c r="B52" s="319">
        <v>18</v>
      </c>
      <c r="C52" s="321"/>
      <c r="D52" s="321"/>
      <c r="E52" s="48">
        <f>IF($D52="","",IF($C52="","",IF(LEFT($C52,2)="男子",VLOOKUP($D52,'選手データ'!$B$2:$E$61,2,FALSE),VLOOKUP($D52,'選手データ'!$G$2:$J$61,2,FALSE))))</f>
      </c>
      <c r="F52" s="334">
        <f>IF($D52="","",IF($C52="","",IF(LEFT($C52,2)="男子",VLOOKUP($D52,'選手データ'!$B$2:$E$61,4,FALSE),VLOOKUP($D52,'選手データ'!$G$2:$J$61,4,FALSE))))</f>
      </c>
      <c r="G52" s="174"/>
      <c r="H52" s="178"/>
      <c r="I52" s="182"/>
      <c r="L52" s="171">
        <f>CONCATENATE(C66,G66)</f>
      </c>
      <c r="Y52" s="196">
        <f>C52&amp;G52</f>
      </c>
      <c r="AA52" s="128"/>
      <c r="AB52" s="128"/>
      <c r="AC52" s="128"/>
      <c r="AD52" s="128"/>
      <c r="AE52" s="128"/>
      <c r="AF52" s="126"/>
      <c r="AG52" s="126"/>
      <c r="AH52" s="127"/>
      <c r="AI52" s="127"/>
      <c r="AJ52" s="127"/>
      <c r="AK52" s="127"/>
      <c r="AL52" s="127"/>
      <c r="AM52" s="127"/>
      <c r="AN52" s="150"/>
      <c r="AO52" s="126"/>
      <c r="AP52" s="127"/>
      <c r="AQ52" s="129"/>
    </row>
    <row r="53" spans="2:43" ht="27" customHeight="1">
      <c r="B53" s="319"/>
      <c r="C53" s="321"/>
      <c r="D53" s="321"/>
      <c r="E53" s="49">
        <f>IF($D52="","",IF($C52="","",IF(LEFT($C52,2)="男子",VLOOKUP($D52,'選手データ'!$B$2:$E$61,3,FALSE),VLOOKUP($D52,'選手データ'!$G$2:$J$61,3,FALSE))))</f>
      </c>
      <c r="F53" s="333" t="s">
        <v>1424</v>
      </c>
      <c r="G53" s="174"/>
      <c r="H53" s="178"/>
      <c r="I53" s="182"/>
      <c r="L53" s="171">
        <f>CONCATENATE(C68,G68)</f>
      </c>
      <c r="Y53" s="196"/>
      <c r="AA53" s="128"/>
      <c r="AB53" s="128"/>
      <c r="AC53" s="128"/>
      <c r="AD53" s="128"/>
      <c r="AE53" s="128"/>
      <c r="AF53" s="126"/>
      <c r="AG53" s="126"/>
      <c r="AH53" s="126"/>
      <c r="AI53" s="126"/>
      <c r="AJ53" s="126"/>
      <c r="AK53" s="126"/>
      <c r="AL53" s="126"/>
      <c r="AM53" s="127"/>
      <c r="AN53" s="150"/>
      <c r="AO53" s="126"/>
      <c r="AP53" s="127"/>
      <c r="AQ53" s="129"/>
    </row>
    <row r="54" spans="2:43" ht="27" customHeight="1">
      <c r="B54" s="319">
        <v>19</v>
      </c>
      <c r="C54" s="321"/>
      <c r="D54" s="321"/>
      <c r="E54" s="48">
        <f>IF($D54="","",IF($C54="","",IF(LEFT($C54,2)="男子",VLOOKUP($D54,'選手データ'!$B$2:$E$61,2,FALSE),VLOOKUP($D54,'選手データ'!$G$2:$J$61,2,FALSE))))</f>
      </c>
      <c r="F54" s="334">
        <f>IF($D54="","",IF($C54="","",IF(LEFT($C54,2)="男子",VLOOKUP($D54,'選手データ'!$B$2:$E$61,4,FALSE),VLOOKUP($D54,'選手データ'!$G$2:$J$61,4,FALSE))))</f>
      </c>
      <c r="G54" s="174"/>
      <c r="H54" s="178"/>
      <c r="I54" s="182"/>
      <c r="L54" s="171">
        <f>CONCATENATE(C70,G70)</f>
      </c>
      <c r="Y54" s="196">
        <f>C54&amp;G54</f>
      </c>
      <c r="AA54" s="128"/>
      <c r="AB54" s="128"/>
      <c r="AC54" s="128"/>
      <c r="AD54" s="128"/>
      <c r="AE54" s="128"/>
      <c r="AF54" s="126"/>
      <c r="AG54" s="126"/>
      <c r="AH54" s="126"/>
      <c r="AI54" s="126"/>
      <c r="AJ54" s="126"/>
      <c r="AK54" s="126"/>
      <c r="AL54" s="126"/>
      <c r="AM54" s="127"/>
      <c r="AN54" s="150"/>
      <c r="AO54" s="126"/>
      <c r="AP54" s="127"/>
      <c r="AQ54" s="129"/>
    </row>
    <row r="55" spans="2:43" ht="27" customHeight="1">
      <c r="B55" s="319"/>
      <c r="C55" s="321"/>
      <c r="D55" s="321"/>
      <c r="E55" s="49">
        <f>IF($D54="","",IF($C54="","",IF(LEFT($C54,2)="男子",VLOOKUP($D54,'選手データ'!$B$2:$E$61,3,FALSE),VLOOKUP($D54,'選手データ'!$G$2:$J$61,3,FALSE))))</f>
      </c>
      <c r="F55" s="333" t="s">
        <v>1424</v>
      </c>
      <c r="G55" s="174"/>
      <c r="H55" s="178"/>
      <c r="I55" s="182"/>
      <c r="L55" s="171">
        <f>CONCATENATE(C72,G72)</f>
      </c>
      <c r="Y55" s="196"/>
      <c r="AA55" s="128"/>
      <c r="AB55" s="128"/>
      <c r="AC55" s="128"/>
      <c r="AD55" s="128"/>
      <c r="AE55" s="128"/>
      <c r="AF55" s="126"/>
      <c r="AG55" s="126"/>
      <c r="AH55" s="127"/>
      <c r="AI55" s="127"/>
      <c r="AJ55" s="127"/>
      <c r="AK55" s="127"/>
      <c r="AL55" s="127"/>
      <c r="AM55" s="127"/>
      <c r="AN55" s="150"/>
      <c r="AO55" s="126"/>
      <c r="AP55" s="127"/>
      <c r="AQ55" s="129"/>
    </row>
    <row r="56" spans="2:43" ht="27" customHeight="1">
      <c r="B56" s="319">
        <v>20</v>
      </c>
      <c r="C56" s="321"/>
      <c r="D56" s="321"/>
      <c r="E56" s="48">
        <f>IF($D56="","",IF($C56="","",IF(LEFT($C56,2)="男子",VLOOKUP($D56,'選手データ'!$B$2:$E$61,2,FALSE),VLOOKUP($D56,'選手データ'!$G$2:$J$61,2,FALSE))))</f>
      </c>
      <c r="F56" s="335">
        <f>IF($D56="","",IF($C56="","",IF(LEFT($C56,2)="男子",VLOOKUP($D56,'選手データ'!$B$2:$E$61,4,FALSE),VLOOKUP($D56,'選手データ'!$G$2:$J$61,4,FALSE))))</f>
      </c>
      <c r="G56" s="174"/>
      <c r="H56" s="178"/>
      <c r="I56" s="182"/>
      <c r="L56" s="171">
        <f>CONCATENATE(C74,G74)</f>
      </c>
      <c r="Y56" s="196">
        <f>C56&amp;G56</f>
      </c>
      <c r="AA56" s="128"/>
      <c r="AB56" s="128"/>
      <c r="AC56" s="128"/>
      <c r="AD56" s="128"/>
      <c r="AE56" s="128"/>
      <c r="AF56" s="126"/>
      <c r="AG56" s="126"/>
      <c r="AH56" s="127"/>
      <c r="AI56" s="127"/>
      <c r="AJ56" s="127"/>
      <c r="AK56" s="127"/>
      <c r="AL56" s="127"/>
      <c r="AM56" s="126"/>
      <c r="AN56" s="151"/>
      <c r="AO56" s="126"/>
      <c r="AP56" s="127"/>
      <c r="AQ56" s="129"/>
    </row>
    <row r="57" spans="2:43" ht="27" customHeight="1" thickBot="1">
      <c r="B57" s="376"/>
      <c r="C57" s="337"/>
      <c r="D57" s="337"/>
      <c r="E57" s="52">
        <f>IF($D56="","",IF($C56="","",IF(LEFT($C56,2)="男子",VLOOKUP($D56,'選手データ'!$B$2:$E$61,3,FALSE),VLOOKUP($D56,'選手データ'!$G$2:$J$61,3,FALSE))))</f>
      </c>
      <c r="F57" s="336" t="s">
        <v>1424</v>
      </c>
      <c r="G57" s="175"/>
      <c r="H57" s="178"/>
      <c r="I57" s="182"/>
      <c r="L57" s="171">
        <f>CONCATENATE(C76,G76)</f>
      </c>
      <c r="Y57" s="196"/>
      <c r="AA57" s="128"/>
      <c r="AB57" s="128"/>
      <c r="AC57" s="128"/>
      <c r="AD57" s="128"/>
      <c r="AE57" s="128"/>
      <c r="AF57" s="126"/>
      <c r="AG57" s="126"/>
      <c r="AH57" s="127"/>
      <c r="AI57" s="127"/>
      <c r="AJ57" s="127"/>
      <c r="AK57" s="127"/>
      <c r="AL57" s="127"/>
      <c r="AM57" s="126"/>
      <c r="AN57" s="150"/>
      <c r="AO57" s="126"/>
      <c r="AP57" s="127"/>
      <c r="AQ57" s="129"/>
    </row>
    <row r="58" spans="1:43" ht="27" customHeight="1">
      <c r="A58" s="121">
        <f>COUNTBLANK(E58:E77)</f>
        <v>20</v>
      </c>
      <c r="B58" s="318">
        <v>21</v>
      </c>
      <c r="C58" s="320"/>
      <c r="D58" s="320"/>
      <c r="E58" s="50">
        <f>IF($D58="","",IF($C58="","",IF(LEFT($C58,2)="男子",VLOOKUP($D58,'選手データ'!$B$2:$E$61,2,FALSE),VLOOKUP($D58,'選手データ'!$G$2:$J$61,2,FALSE))))</f>
      </c>
      <c r="F58" s="332">
        <f>IF($D58="","",IF($C58="","",IF(LEFT($C58,2)="男子",VLOOKUP($D58,'選手データ'!$B$2:$E$61,4,FALSE),VLOOKUP($D58,'選手データ'!$G$2:$J$61,4,FALSE))))</f>
      </c>
      <c r="G58" s="176"/>
      <c r="H58" s="178"/>
      <c r="I58" s="182"/>
      <c r="L58" s="171">
        <f>CONCATENATE(C78,G78)</f>
      </c>
      <c r="Y58" s="196">
        <f>C58&amp;G58</f>
      </c>
      <c r="AA58" s="128"/>
      <c r="AB58" s="128"/>
      <c r="AC58" s="128"/>
      <c r="AD58" s="128"/>
      <c r="AE58" s="128"/>
      <c r="AF58" s="126"/>
      <c r="AG58" s="126"/>
      <c r="AH58" s="127"/>
      <c r="AI58" s="127"/>
      <c r="AJ58" s="127"/>
      <c r="AK58" s="127"/>
      <c r="AL58" s="127"/>
      <c r="AM58" s="127"/>
      <c r="AN58" s="150"/>
      <c r="AO58" s="126"/>
      <c r="AP58" s="127"/>
      <c r="AQ58" s="129"/>
    </row>
    <row r="59" spans="1:43" ht="27" customHeight="1">
      <c r="A59" s="122">
        <f>COUNTA(G58:G58,G60:G60,G62:G62,G64:G64,G66:G66,G68:G68,G70:G70,G72:G72,G74:G74,G76:G76)</f>
        <v>0</v>
      </c>
      <c r="B59" s="319"/>
      <c r="C59" s="321"/>
      <c r="D59" s="321"/>
      <c r="E59" s="49">
        <f>IF($D58="","",IF($C58="","",IF(LEFT($C58,2)="男子",VLOOKUP($D58,'選手データ'!$B$2:$E$61,3,FALSE),VLOOKUP($D58,'選手データ'!$G$2:$J$61,3,FALSE))))</f>
      </c>
      <c r="F59" s="333" t="s">
        <v>1424</v>
      </c>
      <c r="G59" s="174"/>
      <c r="H59" s="178"/>
      <c r="I59" s="182"/>
      <c r="L59" s="171">
        <f>CONCATENATE(C80,G80)</f>
      </c>
      <c r="Y59" s="196"/>
      <c r="AA59" s="128"/>
      <c r="AB59" s="128"/>
      <c r="AC59" s="128"/>
      <c r="AD59" s="128"/>
      <c r="AE59" s="128"/>
      <c r="AF59" s="126"/>
      <c r="AG59" s="127"/>
      <c r="AH59" s="127"/>
      <c r="AI59" s="127"/>
      <c r="AJ59" s="127"/>
      <c r="AK59" s="127"/>
      <c r="AL59" s="127"/>
      <c r="AM59" s="127"/>
      <c r="AN59" s="150"/>
      <c r="AO59" s="126"/>
      <c r="AP59" s="127"/>
      <c r="AQ59" s="129"/>
    </row>
    <row r="60" spans="2:43" ht="27" customHeight="1">
      <c r="B60" s="319">
        <v>22</v>
      </c>
      <c r="C60" s="321"/>
      <c r="D60" s="321"/>
      <c r="E60" s="48">
        <f>IF($D60="","",IF($C60="","",IF(LEFT($C60,2)="男子",VLOOKUP($D60,'選手データ'!$B$2:$E$61,2,FALSE),VLOOKUP($D60,'選手データ'!$G$2:$J$61,2,FALSE))))</f>
      </c>
      <c r="F60" s="334">
        <f>IF($D60="","",IF($C60="","",IF(LEFT($C60,2)="男子",VLOOKUP($D60,'選手データ'!$B$2:$E$61,4,FALSE),VLOOKUP($D60,'選手データ'!$G$2:$J$61,4,FALSE))))</f>
      </c>
      <c r="G60" s="174"/>
      <c r="H60" s="178"/>
      <c r="I60" s="182"/>
      <c r="L60" s="171">
        <f>CONCATENATE(C82,G82)</f>
      </c>
      <c r="Y60" s="196">
        <f>C60&amp;G60</f>
      </c>
      <c r="AA60" s="128"/>
      <c r="AB60" s="128"/>
      <c r="AC60" s="128"/>
      <c r="AD60" s="128"/>
      <c r="AE60" s="128"/>
      <c r="AF60" s="127"/>
      <c r="AG60" s="126"/>
      <c r="AH60" s="127"/>
      <c r="AI60" s="127"/>
      <c r="AJ60" s="127"/>
      <c r="AK60" s="127"/>
      <c r="AL60" s="127"/>
      <c r="AM60" s="127"/>
      <c r="AN60" s="150"/>
      <c r="AO60" s="127"/>
      <c r="AP60" s="126"/>
      <c r="AQ60" s="129"/>
    </row>
    <row r="61" spans="2:43" ht="27" customHeight="1">
      <c r="B61" s="319"/>
      <c r="C61" s="321"/>
      <c r="D61" s="321"/>
      <c r="E61" s="49">
        <f>IF($D60="","",IF($C60="","",IF(LEFT($C60,2)="男子",VLOOKUP($D60,'選手データ'!$B$2:$E$61,3,FALSE),VLOOKUP($D60,'選手データ'!$G$2:$J$61,3,FALSE))))</f>
      </c>
      <c r="F61" s="333" t="s">
        <v>1424</v>
      </c>
      <c r="G61" s="174"/>
      <c r="H61" s="178"/>
      <c r="I61" s="182"/>
      <c r="L61" s="171">
        <f>CONCATENATE(C84,G84)</f>
      </c>
      <c r="Y61" s="196"/>
      <c r="AA61" s="128"/>
      <c r="AB61" s="128"/>
      <c r="AC61" s="128"/>
      <c r="AD61" s="128"/>
      <c r="AE61" s="128"/>
      <c r="AF61" s="126"/>
      <c r="AG61" s="127"/>
      <c r="AH61" s="127"/>
      <c r="AI61" s="127"/>
      <c r="AJ61" s="127"/>
      <c r="AK61" s="127"/>
      <c r="AL61" s="127"/>
      <c r="AM61" s="127"/>
      <c r="AN61" s="150"/>
      <c r="AO61" s="126"/>
      <c r="AP61" s="127"/>
      <c r="AQ61" s="129"/>
    </row>
    <row r="62" spans="2:43" ht="27" customHeight="1">
      <c r="B62" s="319">
        <v>23</v>
      </c>
      <c r="C62" s="321"/>
      <c r="D62" s="321"/>
      <c r="E62" s="48">
        <f>IF($D62="","",IF($C62="","",IF(LEFT($C62,2)="男子",VLOOKUP($D62,'選手データ'!$B$2:$E$61,2,FALSE),VLOOKUP($D62,'選手データ'!$G$2:$J$61,2,FALSE))))</f>
      </c>
      <c r="F62" s="334">
        <f>IF($D62="","",IF($C62="","",IF(LEFT($C62,2)="男子",VLOOKUP($D62,'選手データ'!$B$2:$E$61,4,FALSE),VLOOKUP($D62,'選手データ'!$G$2:$J$61,4,FALSE))))</f>
      </c>
      <c r="G62" s="174"/>
      <c r="H62" s="178"/>
      <c r="I62" s="182"/>
      <c r="L62" s="171">
        <f>CONCATENATE(C86,G86)</f>
      </c>
      <c r="Y62" s="196">
        <f>C62&amp;G62</f>
      </c>
      <c r="AA62" s="128"/>
      <c r="AB62" s="128"/>
      <c r="AC62" s="128"/>
      <c r="AD62" s="128"/>
      <c r="AE62" s="128"/>
      <c r="AF62" s="127"/>
      <c r="AG62" s="126"/>
      <c r="AH62" s="127"/>
      <c r="AI62" s="127"/>
      <c r="AJ62" s="127"/>
      <c r="AK62" s="127"/>
      <c r="AL62" s="127"/>
      <c r="AM62" s="127"/>
      <c r="AN62" s="150"/>
      <c r="AO62" s="126"/>
      <c r="AP62" s="127"/>
      <c r="AQ62" s="129"/>
    </row>
    <row r="63" spans="2:43" ht="27" customHeight="1">
      <c r="B63" s="319"/>
      <c r="C63" s="321"/>
      <c r="D63" s="321"/>
      <c r="E63" s="49">
        <f>IF($D62="","",IF($C62="","",IF(LEFT($C62,2)="男子",VLOOKUP($D62,'選手データ'!$B$2:$E$61,3,FALSE),VLOOKUP($D62,'選手データ'!$G$2:$J$61,3,FALSE))))</f>
      </c>
      <c r="F63" s="333" t="s">
        <v>1424</v>
      </c>
      <c r="G63" s="174"/>
      <c r="H63" s="178"/>
      <c r="I63" s="182"/>
      <c r="L63" s="171">
        <f>CONCATENATE(C88,G88)</f>
      </c>
      <c r="Y63" s="196"/>
      <c r="AA63" s="128"/>
      <c r="AB63" s="130"/>
      <c r="AC63" s="128"/>
      <c r="AD63" s="128"/>
      <c r="AE63" s="128"/>
      <c r="AF63" s="126"/>
      <c r="AG63" s="127"/>
      <c r="AH63" s="127"/>
      <c r="AI63" s="127"/>
      <c r="AJ63" s="127"/>
      <c r="AK63" s="127"/>
      <c r="AL63" s="127"/>
      <c r="AM63" s="127"/>
      <c r="AN63" s="150"/>
      <c r="AO63" s="127"/>
      <c r="AP63" s="127"/>
      <c r="AQ63" s="129"/>
    </row>
    <row r="64" spans="2:43" ht="27" customHeight="1">
      <c r="B64" s="319">
        <v>24</v>
      </c>
      <c r="C64" s="321"/>
      <c r="D64" s="321"/>
      <c r="E64" s="48">
        <f>IF($D64="","",IF($C64="","",IF(LEFT($C64,2)="男子",VLOOKUP($D64,'選手データ'!$B$2:$E$61,2,FALSE),VLOOKUP($D64,'選手データ'!$G$2:$J$61,2,FALSE))))</f>
      </c>
      <c r="F64" s="334">
        <f>IF($D64="","",IF($C64="","",IF(LEFT($C64,2)="男子",VLOOKUP($D64,'選手データ'!$B$2:$E$61,4,FALSE),VLOOKUP($D64,'選手データ'!$G$2:$J$61,4,FALSE))))</f>
      </c>
      <c r="G64" s="174"/>
      <c r="H64" s="178"/>
      <c r="I64" s="182"/>
      <c r="L64" s="171">
        <f>CONCATENATE(C90,G90)</f>
      </c>
      <c r="Y64" s="196">
        <f>C64&amp;G64</f>
      </c>
      <c r="AA64" s="130"/>
      <c r="AB64" s="128"/>
      <c r="AC64" s="130"/>
      <c r="AD64" s="130"/>
      <c r="AE64" s="130"/>
      <c r="AF64" s="127"/>
      <c r="AG64" s="127"/>
      <c r="AH64" s="127"/>
      <c r="AI64" s="127"/>
      <c r="AJ64" s="127"/>
      <c r="AK64" s="127"/>
      <c r="AL64" s="127"/>
      <c r="AM64" s="127"/>
      <c r="AN64" s="150"/>
      <c r="AO64" s="126"/>
      <c r="AP64" s="127"/>
      <c r="AQ64" s="129"/>
    </row>
    <row r="65" spans="2:43" ht="27" customHeight="1">
      <c r="B65" s="319"/>
      <c r="C65" s="321"/>
      <c r="D65" s="321"/>
      <c r="E65" s="49">
        <f>IF($D64="","",IF($C64="","",IF(LEFT($C64,2)="男子",VLOOKUP($D64,'選手データ'!$B$2:$E$61,3,FALSE),VLOOKUP($D64,'選手データ'!$G$2:$J$61,3,FALSE))))</f>
      </c>
      <c r="F65" s="333" t="s">
        <v>1424</v>
      </c>
      <c r="G65" s="174"/>
      <c r="H65" s="178"/>
      <c r="I65" s="182"/>
      <c r="L65" s="171">
        <f>CONCATENATE(C92,G92)</f>
      </c>
      <c r="Y65" s="196"/>
      <c r="AA65" s="128"/>
      <c r="AB65" s="128"/>
      <c r="AC65" s="128"/>
      <c r="AD65" s="128"/>
      <c r="AE65" s="128"/>
      <c r="AF65" s="127"/>
      <c r="AG65" s="126"/>
      <c r="AH65" s="127"/>
      <c r="AI65" s="127"/>
      <c r="AJ65" s="127"/>
      <c r="AK65" s="127"/>
      <c r="AL65" s="127"/>
      <c r="AM65" s="127"/>
      <c r="AN65" s="150"/>
      <c r="AO65" s="126"/>
      <c r="AP65" s="127"/>
      <c r="AQ65" s="129"/>
    </row>
    <row r="66" spans="2:43" ht="27" customHeight="1">
      <c r="B66" s="319">
        <v>25</v>
      </c>
      <c r="C66" s="321"/>
      <c r="D66" s="321"/>
      <c r="E66" s="48">
        <f>IF($D66="","",IF($C66="","",IF(LEFT($C66,2)="男子",VLOOKUP($D66,'選手データ'!$B$2:$E$61,2,FALSE),VLOOKUP($D66,'選手データ'!$G$2:$J$61,2,FALSE))))</f>
      </c>
      <c r="F66" s="334">
        <f>IF($D66="","",IF($C66="","",IF(LEFT($C66,2)="男子",VLOOKUP($D66,'選手データ'!$B$2:$E$61,4,FALSE),VLOOKUP($D66,'選手データ'!$G$2:$J$61,4,FALSE))))</f>
      </c>
      <c r="G66" s="174"/>
      <c r="H66" s="178"/>
      <c r="I66" s="182"/>
      <c r="L66" s="171">
        <f>CONCATENATE(C94,G94)</f>
      </c>
      <c r="Y66" s="196">
        <f>C66&amp;G66</f>
      </c>
      <c r="AA66" s="128"/>
      <c r="AB66" s="128"/>
      <c r="AC66" s="128"/>
      <c r="AD66" s="128"/>
      <c r="AE66" s="128"/>
      <c r="AF66" s="126"/>
      <c r="AG66" s="126"/>
      <c r="AH66" s="127"/>
      <c r="AI66" s="127"/>
      <c r="AJ66" s="127"/>
      <c r="AK66" s="127"/>
      <c r="AL66" s="127"/>
      <c r="AM66" s="127"/>
      <c r="AN66" s="150"/>
      <c r="AO66" s="127"/>
      <c r="AP66" s="127"/>
      <c r="AQ66" s="129"/>
    </row>
    <row r="67" spans="2:43" ht="27" customHeight="1">
      <c r="B67" s="319"/>
      <c r="C67" s="321"/>
      <c r="D67" s="321"/>
      <c r="E67" s="49">
        <f>IF($D66="","",IF($C66="","",IF(LEFT($C66,2)="男子",VLOOKUP($D66,'選手データ'!$B$2:$E$61,3,FALSE),VLOOKUP($D66,'選手データ'!$G$2:$J$61,3,FALSE))))</f>
      </c>
      <c r="F67" s="333" t="s">
        <v>1424</v>
      </c>
      <c r="G67" s="174"/>
      <c r="H67" s="178"/>
      <c r="I67" s="182"/>
      <c r="L67" s="171">
        <f>CONCATENATE(C96,G96)</f>
      </c>
      <c r="Y67" s="196"/>
      <c r="AA67" s="128"/>
      <c r="AB67" s="128"/>
      <c r="AC67" s="128"/>
      <c r="AD67" s="128"/>
      <c r="AE67" s="128"/>
      <c r="AF67" s="126"/>
      <c r="AG67" s="126"/>
      <c r="AH67" s="127"/>
      <c r="AI67" s="127"/>
      <c r="AJ67" s="127"/>
      <c r="AK67" s="127"/>
      <c r="AL67" s="127"/>
      <c r="AM67" s="127"/>
      <c r="AN67" s="150"/>
      <c r="AO67" s="127"/>
      <c r="AP67" s="127"/>
      <c r="AQ67" s="129"/>
    </row>
    <row r="68" spans="2:43" ht="27" customHeight="1">
      <c r="B68" s="319">
        <v>26</v>
      </c>
      <c r="C68" s="321"/>
      <c r="D68" s="321"/>
      <c r="E68" s="48">
        <f>IF($D68="","",IF($C68="","",IF(LEFT($C68,2)="男子",VLOOKUP($D68,'選手データ'!$B$2:$E$61,2,FALSE),VLOOKUP($D68,'選手データ'!$G$2:$J$61,2,FALSE))))</f>
      </c>
      <c r="F68" s="334">
        <f>IF($D68="","",IF($C68="","",IF(LEFT($C68,2)="男子",VLOOKUP($D68,'選手データ'!$B$2:$E$61,4,FALSE),VLOOKUP($D68,'選手データ'!$G$2:$J$61,4,FALSE))))</f>
      </c>
      <c r="G68" s="174"/>
      <c r="H68" s="178"/>
      <c r="I68" s="182"/>
      <c r="L68" s="171">
        <f>CONCATENATE(C98,G98)</f>
      </c>
      <c r="Y68" s="196">
        <f>C68&amp;G68</f>
      </c>
      <c r="AA68" s="128"/>
      <c r="AB68" s="128"/>
      <c r="AC68" s="128"/>
      <c r="AD68" s="128"/>
      <c r="AE68" s="128"/>
      <c r="AF68" s="126"/>
      <c r="AG68" s="126"/>
      <c r="AH68" s="127"/>
      <c r="AI68" s="127"/>
      <c r="AJ68" s="127"/>
      <c r="AK68" s="127"/>
      <c r="AL68" s="127"/>
      <c r="AM68" s="127"/>
      <c r="AN68" s="151"/>
      <c r="AO68" s="126"/>
      <c r="AP68" s="127"/>
      <c r="AQ68" s="129"/>
    </row>
    <row r="69" spans="2:43" ht="27" customHeight="1">
      <c r="B69" s="319"/>
      <c r="C69" s="321"/>
      <c r="D69" s="321"/>
      <c r="E69" s="49">
        <f>IF($D68="","",IF($C68="","",IF(LEFT($C68,2)="男子",VLOOKUP($D68,'選手データ'!$B$2:$E$61,3,FALSE),VLOOKUP($D68,'選手データ'!$G$2:$J$61,3,FALSE))))</f>
      </c>
      <c r="F69" s="333" t="s">
        <v>1424</v>
      </c>
      <c r="G69" s="174"/>
      <c r="H69" s="178"/>
      <c r="I69" s="182"/>
      <c r="L69" s="171">
        <f>CONCATENATE(C100,G100)</f>
      </c>
      <c r="Y69" s="196"/>
      <c r="AA69" s="128"/>
      <c r="AB69" s="128"/>
      <c r="AC69" s="128"/>
      <c r="AD69" s="128"/>
      <c r="AE69" s="128"/>
      <c r="AF69" s="126"/>
      <c r="AG69" s="127"/>
      <c r="AH69" s="127"/>
      <c r="AI69" s="127"/>
      <c r="AJ69" s="127"/>
      <c r="AK69" s="127"/>
      <c r="AL69" s="127"/>
      <c r="AM69" s="127"/>
      <c r="AN69" s="150"/>
      <c r="AO69" s="127"/>
      <c r="AP69" s="127"/>
      <c r="AQ69" s="129"/>
    </row>
    <row r="70" spans="2:43" ht="27" customHeight="1">
      <c r="B70" s="319">
        <v>27</v>
      </c>
      <c r="C70" s="321"/>
      <c r="D70" s="321"/>
      <c r="E70" s="48">
        <f>IF($D70="","",IF($C70="","",IF(LEFT($C70,2)="男子",VLOOKUP($D70,'選手データ'!$B$2:$E$61,2,FALSE),VLOOKUP($D70,'選手データ'!$G$2:$J$61,2,FALSE))))</f>
      </c>
      <c r="F70" s="334">
        <f>IF($D70="","",IF($C70="","",IF(LEFT($C70,2)="男子",VLOOKUP($D70,'選手データ'!$B$2:$E$61,4,FALSE),VLOOKUP($D70,'選手データ'!$G$2:$J$61,4,FALSE))))</f>
      </c>
      <c r="G70" s="174"/>
      <c r="H70" s="178"/>
      <c r="I70" s="182"/>
      <c r="L70" s="171">
        <f>CONCATENATE(C102,G102)</f>
      </c>
      <c r="Y70" s="196">
        <f>C70&amp;G70</f>
      </c>
      <c r="AA70" s="128"/>
      <c r="AB70" s="128"/>
      <c r="AC70" s="128"/>
      <c r="AD70" s="128"/>
      <c r="AE70" s="128"/>
      <c r="AF70" s="127"/>
      <c r="AG70" s="126"/>
      <c r="AH70" s="127"/>
      <c r="AI70" s="127"/>
      <c r="AJ70" s="127"/>
      <c r="AK70" s="127"/>
      <c r="AL70" s="127"/>
      <c r="AM70" s="127"/>
      <c r="AN70" s="150"/>
      <c r="AO70" s="126"/>
      <c r="AP70" s="127"/>
      <c r="AQ70" s="129"/>
    </row>
    <row r="71" spans="2:43" ht="27" customHeight="1">
      <c r="B71" s="319"/>
      <c r="C71" s="321"/>
      <c r="D71" s="321"/>
      <c r="E71" s="49">
        <f>IF($D70="","",IF($C70="","",IF(LEFT($C70,2)="男子",VLOOKUP($D70,'選手データ'!$B$2:$E$61,3,FALSE),VLOOKUP($D70,'選手データ'!$G$2:$J$61,3,FALSE))))</f>
      </c>
      <c r="F71" s="333" t="s">
        <v>1424</v>
      </c>
      <c r="G71" s="174"/>
      <c r="H71" s="178"/>
      <c r="I71" s="182"/>
      <c r="L71" s="171">
        <f>CONCATENATE(C104,G104)</f>
      </c>
      <c r="Y71" s="196"/>
      <c r="AA71" s="128"/>
      <c r="AB71" s="128"/>
      <c r="AC71" s="128"/>
      <c r="AD71" s="128"/>
      <c r="AE71" s="128"/>
      <c r="AF71" s="126"/>
      <c r="AG71" s="126"/>
      <c r="AH71" s="127"/>
      <c r="AI71" s="127"/>
      <c r="AJ71" s="127"/>
      <c r="AK71" s="127"/>
      <c r="AL71" s="127"/>
      <c r="AM71" s="127"/>
      <c r="AN71" s="150"/>
      <c r="AO71" s="127"/>
      <c r="AP71" s="127"/>
      <c r="AQ71" s="129"/>
    </row>
    <row r="72" spans="2:43" ht="27" customHeight="1">
      <c r="B72" s="319">
        <v>28</v>
      </c>
      <c r="C72" s="321"/>
      <c r="D72" s="321"/>
      <c r="E72" s="48">
        <f>IF($D72="","",IF($C72="","",IF(LEFT($C72,2)="男子",VLOOKUP($D72,'選手データ'!$B$2:$E$61,2,FALSE),VLOOKUP($D72,'選手データ'!$G$2:$J$61,2,FALSE))))</f>
      </c>
      <c r="F72" s="334">
        <f>IF($D72="","",IF($C72="","",IF(LEFT($C72,2)="男子",VLOOKUP($D72,'選手データ'!$B$2:$E$61,4,FALSE),VLOOKUP($D72,'選手データ'!$G$2:$J$61,4,FALSE))))</f>
      </c>
      <c r="G72" s="174"/>
      <c r="H72" s="178"/>
      <c r="I72" s="182"/>
      <c r="L72" s="171">
        <f>CONCATENATE(C106,G106)</f>
      </c>
      <c r="Y72" s="196">
        <f>C72&amp;G72</f>
      </c>
      <c r="AA72" s="128"/>
      <c r="AB72" s="128"/>
      <c r="AC72" s="128"/>
      <c r="AD72" s="128"/>
      <c r="AE72" s="128"/>
      <c r="AF72" s="126"/>
      <c r="AG72" s="126"/>
      <c r="AH72" s="127"/>
      <c r="AI72" s="127"/>
      <c r="AJ72" s="127"/>
      <c r="AK72" s="127"/>
      <c r="AL72" s="127"/>
      <c r="AM72" s="127"/>
      <c r="AN72" s="150"/>
      <c r="AO72" s="126"/>
      <c r="AP72" s="127"/>
      <c r="AQ72" s="129"/>
    </row>
    <row r="73" spans="2:43" ht="27" customHeight="1">
      <c r="B73" s="319"/>
      <c r="C73" s="321"/>
      <c r="D73" s="321"/>
      <c r="E73" s="49">
        <f>IF($D72="","",IF($C72="","",IF(LEFT($C72,2)="男子",VLOOKUP($D72,'選手データ'!$B$2:$E$61,3,FALSE),VLOOKUP($D72,'選手データ'!$G$2:$J$61,3,FALSE))))</f>
      </c>
      <c r="F73" s="333" t="s">
        <v>1424</v>
      </c>
      <c r="G73" s="174"/>
      <c r="H73" s="178"/>
      <c r="I73" s="182"/>
      <c r="L73" s="171">
        <f>CONCATENATE(C108,G108)</f>
      </c>
      <c r="Y73" s="196"/>
      <c r="AA73" s="128"/>
      <c r="AB73" s="128"/>
      <c r="AC73" s="128"/>
      <c r="AD73" s="128"/>
      <c r="AE73" s="128"/>
      <c r="AF73" s="126"/>
      <c r="AG73" s="126"/>
      <c r="AH73" s="126"/>
      <c r="AI73" s="126"/>
      <c r="AJ73" s="126"/>
      <c r="AK73" s="126"/>
      <c r="AL73" s="126"/>
      <c r="AM73" s="127"/>
      <c r="AN73" s="150"/>
      <c r="AO73" s="126"/>
      <c r="AP73" s="127"/>
      <c r="AQ73" s="129"/>
    </row>
    <row r="74" spans="2:43" ht="27" customHeight="1">
      <c r="B74" s="319">
        <v>29</v>
      </c>
      <c r="C74" s="321"/>
      <c r="D74" s="321"/>
      <c r="E74" s="48">
        <f>IF($D74="","",IF($C74="","",IF(LEFT($C74,2)="男子",VLOOKUP($D74,'選手データ'!$B$2:$E$61,2,FALSE),VLOOKUP($D74,'選手データ'!$G$2:$J$61,2,FALSE))))</f>
      </c>
      <c r="F74" s="334">
        <f>IF($D74="","",IF($C74="","",IF(LEFT($C74,2)="男子",VLOOKUP($D74,'選手データ'!$B$2:$E$61,4,FALSE),VLOOKUP($D74,'選手データ'!$G$2:$J$61,4,FALSE))))</f>
      </c>
      <c r="G74" s="174"/>
      <c r="H74" s="178"/>
      <c r="I74" s="182"/>
      <c r="L74" s="171">
        <f>CONCATENATE(C110,G110)</f>
      </c>
      <c r="Y74" s="196">
        <f>C74&amp;G74</f>
      </c>
      <c r="AA74" s="128"/>
      <c r="AB74" s="128"/>
      <c r="AC74" s="128"/>
      <c r="AD74" s="128"/>
      <c r="AE74" s="128"/>
      <c r="AF74" s="126"/>
      <c r="AG74" s="126"/>
      <c r="AH74" s="126"/>
      <c r="AI74" s="126"/>
      <c r="AJ74" s="126"/>
      <c r="AK74" s="126"/>
      <c r="AL74" s="126"/>
      <c r="AM74" s="127"/>
      <c r="AN74" s="150"/>
      <c r="AO74" s="126"/>
      <c r="AP74" s="127"/>
      <c r="AQ74" s="129"/>
    </row>
    <row r="75" spans="2:43" ht="27" customHeight="1">
      <c r="B75" s="319"/>
      <c r="C75" s="321"/>
      <c r="D75" s="321"/>
      <c r="E75" s="49">
        <f>IF($D74="","",IF($C74="","",IF(LEFT($C74,2)="男子",VLOOKUP($D74,'選手データ'!$B$2:$E$61,3,FALSE),VLOOKUP($D74,'選手データ'!$G$2:$J$61,3,FALSE))))</f>
      </c>
      <c r="F75" s="333" t="s">
        <v>1424</v>
      </c>
      <c r="G75" s="174"/>
      <c r="H75" s="178"/>
      <c r="I75" s="182"/>
      <c r="L75" s="172">
        <f>CONCATENATE(C112,G112)</f>
      </c>
      <c r="Y75" s="196"/>
      <c r="AA75" s="128"/>
      <c r="AB75" s="128"/>
      <c r="AC75" s="128"/>
      <c r="AD75" s="128"/>
      <c r="AE75" s="128"/>
      <c r="AF75" s="126"/>
      <c r="AG75" s="126"/>
      <c r="AH75" s="127"/>
      <c r="AI75" s="127"/>
      <c r="AJ75" s="127"/>
      <c r="AK75" s="127"/>
      <c r="AL75" s="127"/>
      <c r="AM75" s="127"/>
      <c r="AN75" s="150"/>
      <c r="AO75" s="126"/>
      <c r="AP75" s="127"/>
      <c r="AQ75" s="129"/>
    </row>
    <row r="76" spans="2:43" ht="27" customHeight="1">
      <c r="B76" s="319">
        <v>30</v>
      </c>
      <c r="C76" s="321"/>
      <c r="D76" s="321"/>
      <c r="E76" s="48">
        <f>IF($D76="","",IF($C76="","",IF(LEFT($C76,2)="男子",VLOOKUP($D76,'選手データ'!$B$2:$E$61,2,FALSE),VLOOKUP($D76,'選手データ'!$G$2:$J$61,2,FALSE))))</f>
      </c>
      <c r="F76" s="335">
        <f>IF($D76="","",IF($C76="","",IF(LEFT($C76,2)="男子",VLOOKUP($D76,'選手データ'!$B$2:$E$61,4,FALSE),VLOOKUP($D76,'選手データ'!$G$2:$J$61,4,FALSE))))</f>
      </c>
      <c r="G76" s="174"/>
      <c r="H76" s="178"/>
      <c r="I76" s="182"/>
      <c r="Y76" s="196">
        <f>C76&amp;G76</f>
      </c>
      <c r="AA76" s="128"/>
      <c r="AB76" s="128"/>
      <c r="AC76" s="128"/>
      <c r="AD76" s="128"/>
      <c r="AE76" s="128"/>
      <c r="AF76" s="126"/>
      <c r="AG76" s="126"/>
      <c r="AH76" s="127"/>
      <c r="AI76" s="127"/>
      <c r="AJ76" s="127"/>
      <c r="AK76" s="127"/>
      <c r="AL76" s="127"/>
      <c r="AM76" s="126"/>
      <c r="AN76" s="151"/>
      <c r="AO76" s="126"/>
      <c r="AP76" s="127"/>
      <c r="AQ76" s="129"/>
    </row>
    <row r="77" spans="2:43" ht="27" customHeight="1" thickBot="1">
      <c r="B77" s="376"/>
      <c r="C77" s="337"/>
      <c r="D77" s="337"/>
      <c r="E77" s="52">
        <f>IF($D76="","",IF($C76="","",IF(LEFT($C76,2)="男子",VLOOKUP($D76,'選手データ'!$B$2:$E$61,3,FALSE),VLOOKUP($D76,'選手データ'!$G$2:$J$61,3,FALSE))))</f>
      </c>
      <c r="F77" s="336" t="s">
        <v>1424</v>
      </c>
      <c r="G77" s="175"/>
      <c r="H77" s="178"/>
      <c r="I77" s="182"/>
      <c r="Y77" s="196"/>
      <c r="AA77" s="128"/>
      <c r="AB77" s="128"/>
      <c r="AC77" s="128"/>
      <c r="AD77" s="128"/>
      <c r="AE77" s="128"/>
      <c r="AF77" s="126"/>
      <c r="AG77" s="126"/>
      <c r="AH77" s="127"/>
      <c r="AI77" s="127"/>
      <c r="AJ77" s="127"/>
      <c r="AK77" s="127"/>
      <c r="AL77" s="127"/>
      <c r="AM77" s="126"/>
      <c r="AN77" s="150"/>
      <c r="AO77" s="126"/>
      <c r="AP77" s="127"/>
      <c r="AQ77" s="129"/>
    </row>
    <row r="78" spans="1:43" ht="27" customHeight="1">
      <c r="A78" s="121">
        <f>COUNTBLANK(E78:E97)</f>
        <v>20</v>
      </c>
      <c r="B78" s="318">
        <v>31</v>
      </c>
      <c r="C78" s="320"/>
      <c r="D78" s="320"/>
      <c r="E78" s="50">
        <f>IF($D78="","",IF($C78="","",IF(LEFT($C78,2)="男子",VLOOKUP($D78,'選手データ'!$B$2:$E$61,2,FALSE),VLOOKUP($D78,'選手データ'!$G$2:$J$61,2,FALSE))))</f>
      </c>
      <c r="F78" s="332">
        <f>IF($D78="","",IF($C78="","",IF(LEFT($C78,2)="男子",VLOOKUP($D78,'選手データ'!$B$2:$E$61,4,FALSE),VLOOKUP($D78,'選手データ'!$G$2:$J$61,4,FALSE))))</f>
      </c>
      <c r="G78" s="176"/>
      <c r="H78" s="178"/>
      <c r="I78" s="182"/>
      <c r="Y78" s="196">
        <f>C78&amp;G78</f>
      </c>
      <c r="AA78" s="128"/>
      <c r="AB78" s="128"/>
      <c r="AC78" s="128"/>
      <c r="AD78" s="128"/>
      <c r="AE78" s="128"/>
      <c r="AF78" s="126"/>
      <c r="AG78" s="126"/>
      <c r="AH78" s="127"/>
      <c r="AI78" s="127"/>
      <c r="AJ78" s="127"/>
      <c r="AK78" s="127"/>
      <c r="AL78" s="127"/>
      <c r="AM78" s="127"/>
      <c r="AN78" s="150"/>
      <c r="AO78" s="126"/>
      <c r="AP78" s="127"/>
      <c r="AQ78" s="129"/>
    </row>
    <row r="79" spans="1:43" ht="27" customHeight="1">
      <c r="A79" s="122">
        <f>COUNTA(G78:G78,G80:G80,G82:G82,G84:G84,G86:G86,G88:G88,G90:G90,G92:G92,G94:G94,G96:G96)</f>
        <v>0</v>
      </c>
      <c r="B79" s="319"/>
      <c r="C79" s="321"/>
      <c r="D79" s="321"/>
      <c r="E79" s="49">
        <f>IF($D78="","",IF($C78="","",IF(LEFT($C78,2)="男子",VLOOKUP($D78,'選手データ'!$B$2:$E$61,3,FALSE),VLOOKUP($D78,'選手データ'!$G$2:$J$61,3,FALSE))))</f>
      </c>
      <c r="F79" s="333" t="s">
        <v>1424</v>
      </c>
      <c r="G79" s="174"/>
      <c r="H79" s="178"/>
      <c r="I79" s="182"/>
      <c r="Y79" s="196"/>
      <c r="AA79" s="128"/>
      <c r="AB79" s="128"/>
      <c r="AC79" s="128"/>
      <c r="AD79" s="128"/>
      <c r="AE79" s="128"/>
      <c r="AF79" s="126"/>
      <c r="AG79" s="127"/>
      <c r="AH79" s="127"/>
      <c r="AI79" s="127"/>
      <c r="AJ79" s="127"/>
      <c r="AK79" s="127"/>
      <c r="AL79" s="127"/>
      <c r="AM79" s="127"/>
      <c r="AN79" s="150"/>
      <c r="AO79" s="126"/>
      <c r="AP79" s="127"/>
      <c r="AQ79" s="129"/>
    </row>
    <row r="80" spans="2:43" ht="27" customHeight="1">
      <c r="B80" s="319">
        <v>32</v>
      </c>
      <c r="C80" s="321"/>
      <c r="D80" s="321"/>
      <c r="E80" s="48">
        <f>IF($D80="","",IF($C80="","",IF(LEFT($C80,2)="男子",VLOOKUP($D80,'選手データ'!$B$2:$E$61,2,FALSE),VLOOKUP($D80,'選手データ'!$G$2:$J$61,2,FALSE))))</f>
      </c>
      <c r="F80" s="334">
        <f>IF($D80="","",IF($C80="","",IF(LEFT($C80,2)="男子",VLOOKUP($D80,'選手データ'!$B$2:$E$61,4,FALSE),VLOOKUP($D80,'選手データ'!$G$2:$J$61,4,FALSE))))</f>
      </c>
      <c r="G80" s="174"/>
      <c r="H80" s="178"/>
      <c r="I80" s="182"/>
      <c r="Y80" s="196">
        <f>C80&amp;G80</f>
      </c>
      <c r="AA80" s="128"/>
      <c r="AB80" s="128"/>
      <c r="AC80" s="128"/>
      <c r="AD80" s="128"/>
      <c r="AE80" s="128"/>
      <c r="AF80" s="127"/>
      <c r="AG80" s="126"/>
      <c r="AH80" s="127"/>
      <c r="AI80" s="127"/>
      <c r="AJ80" s="127"/>
      <c r="AK80" s="127"/>
      <c r="AL80" s="127"/>
      <c r="AM80" s="127"/>
      <c r="AN80" s="150"/>
      <c r="AO80" s="127"/>
      <c r="AP80" s="126"/>
      <c r="AQ80" s="129"/>
    </row>
    <row r="81" spans="2:43" ht="27" customHeight="1">
      <c r="B81" s="319"/>
      <c r="C81" s="321"/>
      <c r="D81" s="321"/>
      <c r="E81" s="49">
        <f>IF($D80="","",IF($C80="","",IF(LEFT($C80,2)="男子",VLOOKUP($D80,'選手データ'!$B$2:$E$61,3,FALSE),VLOOKUP($D80,'選手データ'!$G$2:$J$61,3,FALSE))))</f>
      </c>
      <c r="F81" s="333" t="s">
        <v>1424</v>
      </c>
      <c r="G81" s="174"/>
      <c r="H81" s="178"/>
      <c r="I81" s="182"/>
      <c r="Y81" s="196"/>
      <c r="AA81" s="128"/>
      <c r="AB81" s="128"/>
      <c r="AC81" s="128"/>
      <c r="AD81" s="128"/>
      <c r="AE81" s="128"/>
      <c r="AF81" s="126"/>
      <c r="AG81" s="127"/>
      <c r="AH81" s="127"/>
      <c r="AI81" s="127"/>
      <c r="AJ81" s="127"/>
      <c r="AK81" s="127"/>
      <c r="AL81" s="127"/>
      <c r="AM81" s="127"/>
      <c r="AN81" s="150"/>
      <c r="AO81" s="126"/>
      <c r="AP81" s="127"/>
      <c r="AQ81" s="129"/>
    </row>
    <row r="82" spans="2:43" ht="27" customHeight="1">
      <c r="B82" s="319">
        <v>33</v>
      </c>
      <c r="C82" s="321"/>
      <c r="D82" s="321"/>
      <c r="E82" s="48">
        <f>IF($D82="","",IF($C82="","",IF(LEFT($C82,2)="男子",VLOOKUP($D82,'選手データ'!$B$2:$E$61,2,FALSE),VLOOKUP($D82,'選手データ'!$G$2:$J$61,2,FALSE))))</f>
      </c>
      <c r="F82" s="334">
        <f>IF($D82="","",IF($C82="","",IF(LEFT($C82,2)="男子",VLOOKUP($D82,'選手データ'!$B$2:$E$61,4,FALSE),VLOOKUP($D82,'選手データ'!$G$2:$J$61,4,FALSE))))</f>
      </c>
      <c r="G82" s="174"/>
      <c r="H82" s="178"/>
      <c r="I82" s="182"/>
      <c r="Y82" s="196">
        <f>C82&amp;G82</f>
      </c>
      <c r="AA82" s="128"/>
      <c r="AB82" s="128"/>
      <c r="AC82" s="128"/>
      <c r="AD82" s="128"/>
      <c r="AE82" s="128"/>
      <c r="AF82" s="127"/>
      <c r="AG82" s="126"/>
      <c r="AH82" s="127"/>
      <c r="AI82" s="127"/>
      <c r="AJ82" s="127"/>
      <c r="AK82" s="127"/>
      <c r="AL82" s="127"/>
      <c r="AM82" s="127"/>
      <c r="AN82" s="150"/>
      <c r="AO82" s="126"/>
      <c r="AP82" s="127"/>
      <c r="AQ82" s="129"/>
    </row>
    <row r="83" spans="2:43" ht="27" customHeight="1">
      <c r="B83" s="319"/>
      <c r="C83" s="321"/>
      <c r="D83" s="321"/>
      <c r="E83" s="49">
        <f>IF($D82="","",IF($C82="","",IF(LEFT($C82,2)="男子",VLOOKUP($D82,'選手データ'!$B$2:$E$61,3,FALSE),VLOOKUP($D82,'選手データ'!$G$2:$J$61,3,FALSE))))</f>
      </c>
      <c r="F83" s="333" t="s">
        <v>1424</v>
      </c>
      <c r="G83" s="174"/>
      <c r="H83" s="178"/>
      <c r="I83" s="182"/>
      <c r="Y83" s="196"/>
      <c r="AA83" s="128"/>
      <c r="AB83" s="130"/>
      <c r="AC83" s="128"/>
      <c r="AD83" s="128"/>
      <c r="AE83" s="128"/>
      <c r="AF83" s="126"/>
      <c r="AG83" s="127"/>
      <c r="AH83" s="127"/>
      <c r="AI83" s="127"/>
      <c r="AJ83" s="127"/>
      <c r="AK83" s="127"/>
      <c r="AL83" s="127"/>
      <c r="AM83" s="127"/>
      <c r="AN83" s="150"/>
      <c r="AO83" s="127"/>
      <c r="AP83" s="127"/>
      <c r="AQ83" s="129"/>
    </row>
    <row r="84" spans="2:43" ht="27" customHeight="1">
      <c r="B84" s="319">
        <v>34</v>
      </c>
      <c r="C84" s="321"/>
      <c r="D84" s="321"/>
      <c r="E84" s="48">
        <f>IF($D84="","",IF($C84="","",IF(LEFT($C84,2)="男子",VLOOKUP($D84,'選手データ'!$B$2:$E$61,2,FALSE),VLOOKUP($D84,'選手データ'!$G$2:$J$61,2,FALSE))))</f>
      </c>
      <c r="F84" s="334">
        <f>IF($D84="","",IF($C84="","",IF(LEFT($C84,2)="男子",VLOOKUP($D84,'選手データ'!$B$2:$E$61,4,FALSE),VLOOKUP($D84,'選手データ'!$G$2:$J$61,4,FALSE))))</f>
      </c>
      <c r="G84" s="174"/>
      <c r="H84" s="178"/>
      <c r="I84" s="182"/>
      <c r="Y84" s="196">
        <f>C84&amp;G84</f>
      </c>
      <c r="AA84" s="130"/>
      <c r="AB84" s="128"/>
      <c r="AC84" s="130"/>
      <c r="AD84" s="130"/>
      <c r="AE84" s="130"/>
      <c r="AF84" s="127"/>
      <c r="AG84" s="127"/>
      <c r="AH84" s="127"/>
      <c r="AI84" s="127"/>
      <c r="AJ84" s="127"/>
      <c r="AK84" s="127"/>
      <c r="AL84" s="127"/>
      <c r="AM84" s="127"/>
      <c r="AN84" s="150"/>
      <c r="AO84" s="126"/>
      <c r="AP84" s="127"/>
      <c r="AQ84" s="129"/>
    </row>
    <row r="85" spans="2:43" ht="27" customHeight="1">
      <c r="B85" s="319"/>
      <c r="C85" s="321"/>
      <c r="D85" s="321"/>
      <c r="E85" s="49">
        <f>IF($D84="","",IF($C84="","",IF(LEFT($C84,2)="男子",VLOOKUP($D84,'選手データ'!$B$2:$E$61,3,FALSE),VLOOKUP($D84,'選手データ'!$G$2:$J$61,3,FALSE))))</f>
      </c>
      <c r="F85" s="333" t="s">
        <v>1424</v>
      </c>
      <c r="G85" s="174"/>
      <c r="H85" s="178"/>
      <c r="I85" s="182"/>
      <c r="Y85" s="196"/>
      <c r="AA85" s="128"/>
      <c r="AB85" s="128"/>
      <c r="AC85" s="128"/>
      <c r="AD85" s="128"/>
      <c r="AE85" s="128"/>
      <c r="AF85" s="127"/>
      <c r="AG85" s="126"/>
      <c r="AH85" s="127"/>
      <c r="AI85" s="127"/>
      <c r="AJ85" s="127"/>
      <c r="AK85" s="127"/>
      <c r="AL85" s="127"/>
      <c r="AM85" s="127"/>
      <c r="AN85" s="150"/>
      <c r="AO85" s="126"/>
      <c r="AP85" s="127"/>
      <c r="AQ85" s="129"/>
    </row>
    <row r="86" spans="2:43" ht="27" customHeight="1">
      <c r="B86" s="319">
        <v>35</v>
      </c>
      <c r="C86" s="321"/>
      <c r="D86" s="321"/>
      <c r="E86" s="48">
        <f>IF($D86="","",IF($C86="","",IF(LEFT($C86,2)="男子",VLOOKUP($D86,'選手データ'!$B$2:$E$61,2,FALSE),VLOOKUP($D86,'選手データ'!$G$2:$J$61,2,FALSE))))</f>
      </c>
      <c r="F86" s="334">
        <f>IF($D86="","",IF($C86="","",IF(LEFT($C86,2)="男子",VLOOKUP($D86,'選手データ'!$B$2:$E$61,4,FALSE),VLOOKUP($D86,'選手データ'!$G$2:$J$61,4,FALSE))))</f>
      </c>
      <c r="G86" s="174"/>
      <c r="H86" s="178"/>
      <c r="I86" s="182"/>
      <c r="Y86" s="196">
        <f>C86&amp;G86</f>
      </c>
      <c r="AA86" s="128"/>
      <c r="AB86" s="128"/>
      <c r="AC86" s="128"/>
      <c r="AD86" s="128"/>
      <c r="AE86" s="128"/>
      <c r="AF86" s="126"/>
      <c r="AG86" s="126"/>
      <c r="AH86" s="127"/>
      <c r="AI86" s="127"/>
      <c r="AJ86" s="127"/>
      <c r="AK86" s="127"/>
      <c r="AL86" s="127"/>
      <c r="AM86" s="127"/>
      <c r="AN86" s="150"/>
      <c r="AO86" s="127"/>
      <c r="AP86" s="127"/>
      <c r="AQ86" s="129"/>
    </row>
    <row r="87" spans="2:43" ht="27" customHeight="1">
      <c r="B87" s="319"/>
      <c r="C87" s="321"/>
      <c r="D87" s="321"/>
      <c r="E87" s="49">
        <f>IF($D86="","",IF($C86="","",IF(LEFT($C86,2)="男子",VLOOKUP($D86,'選手データ'!$B$2:$E$61,3,FALSE),VLOOKUP($D86,'選手データ'!$G$2:$J$61,3,FALSE))))</f>
      </c>
      <c r="F87" s="333" t="s">
        <v>1424</v>
      </c>
      <c r="G87" s="174"/>
      <c r="H87" s="178"/>
      <c r="I87" s="182"/>
      <c r="Y87" s="196"/>
      <c r="AA87" s="128"/>
      <c r="AB87" s="128"/>
      <c r="AC87" s="128"/>
      <c r="AD87" s="128"/>
      <c r="AE87" s="128"/>
      <c r="AF87" s="126"/>
      <c r="AG87" s="126"/>
      <c r="AH87" s="127"/>
      <c r="AI87" s="127"/>
      <c r="AJ87" s="127"/>
      <c r="AK87" s="127"/>
      <c r="AL87" s="127"/>
      <c r="AM87" s="127"/>
      <c r="AN87" s="150"/>
      <c r="AO87" s="127"/>
      <c r="AP87" s="127"/>
      <c r="AQ87" s="129"/>
    </row>
    <row r="88" spans="2:43" ht="27" customHeight="1">
      <c r="B88" s="319">
        <v>36</v>
      </c>
      <c r="C88" s="321"/>
      <c r="D88" s="321"/>
      <c r="E88" s="48">
        <f>IF($D88="","",IF($C88="","",IF(LEFT($C88,2)="男子",VLOOKUP($D88,'選手データ'!$B$2:$E$61,2,FALSE),VLOOKUP($D88,'選手データ'!$G$2:$J$61,2,FALSE))))</f>
      </c>
      <c r="F88" s="334">
        <f>IF($D88="","",IF($C88="","",IF(LEFT($C88,2)="男子",VLOOKUP($D88,'選手データ'!$B$2:$E$61,4,FALSE),VLOOKUP($D88,'選手データ'!$G$2:$J$61,4,FALSE))))</f>
      </c>
      <c r="G88" s="174"/>
      <c r="H88" s="178"/>
      <c r="I88" s="182"/>
      <c r="Y88" s="196">
        <f>C88&amp;G88</f>
      </c>
      <c r="AA88" s="128"/>
      <c r="AB88" s="128"/>
      <c r="AC88" s="128"/>
      <c r="AD88" s="128"/>
      <c r="AE88" s="128"/>
      <c r="AF88" s="126"/>
      <c r="AG88" s="126"/>
      <c r="AH88" s="127"/>
      <c r="AI88" s="127"/>
      <c r="AJ88" s="127"/>
      <c r="AK88" s="127"/>
      <c r="AL88" s="127"/>
      <c r="AM88" s="127"/>
      <c r="AN88" s="151"/>
      <c r="AO88" s="126"/>
      <c r="AP88" s="127"/>
      <c r="AQ88" s="129"/>
    </row>
    <row r="89" spans="2:43" ht="27" customHeight="1">
      <c r="B89" s="319"/>
      <c r="C89" s="321"/>
      <c r="D89" s="321"/>
      <c r="E89" s="49">
        <f>IF($D88="","",IF($C88="","",IF(LEFT($C88,2)="男子",VLOOKUP($D88,'選手データ'!$B$2:$E$61,3,FALSE),VLOOKUP($D88,'選手データ'!$G$2:$J$61,3,FALSE))))</f>
      </c>
      <c r="F89" s="333" t="s">
        <v>1424</v>
      </c>
      <c r="G89" s="174"/>
      <c r="H89" s="178"/>
      <c r="I89" s="182"/>
      <c r="Y89" s="196"/>
      <c r="AA89" s="128"/>
      <c r="AB89" s="128"/>
      <c r="AC89" s="128"/>
      <c r="AD89" s="128"/>
      <c r="AE89" s="128"/>
      <c r="AF89" s="126"/>
      <c r="AG89" s="127"/>
      <c r="AH89" s="127"/>
      <c r="AI89" s="127"/>
      <c r="AJ89" s="127"/>
      <c r="AK89" s="127"/>
      <c r="AL89" s="127"/>
      <c r="AM89" s="127"/>
      <c r="AN89" s="150"/>
      <c r="AO89" s="127"/>
      <c r="AP89" s="127"/>
      <c r="AQ89" s="129"/>
    </row>
    <row r="90" spans="2:43" ht="27" customHeight="1">
      <c r="B90" s="319">
        <v>37</v>
      </c>
      <c r="C90" s="321"/>
      <c r="D90" s="321"/>
      <c r="E90" s="48">
        <f>IF($D90="","",IF($C90="","",IF(LEFT($C90,2)="男子",VLOOKUP($D90,'選手データ'!$B$2:$E$61,2,FALSE),VLOOKUP($D90,'選手データ'!$G$2:$J$61,2,FALSE))))</f>
      </c>
      <c r="F90" s="334">
        <f>IF($D90="","",IF($C90="","",IF(LEFT($C90,2)="男子",VLOOKUP($D90,'選手データ'!$B$2:$E$61,4,FALSE),VLOOKUP($D90,'選手データ'!$G$2:$J$61,4,FALSE))))</f>
      </c>
      <c r="G90" s="174"/>
      <c r="H90" s="178"/>
      <c r="I90" s="182"/>
      <c r="Y90" s="196">
        <f>C90&amp;G90</f>
      </c>
      <c r="AA90" s="128"/>
      <c r="AB90" s="128"/>
      <c r="AC90" s="128"/>
      <c r="AD90" s="128"/>
      <c r="AE90" s="128"/>
      <c r="AF90" s="127"/>
      <c r="AG90" s="126"/>
      <c r="AH90" s="127"/>
      <c r="AI90" s="127"/>
      <c r="AJ90" s="127"/>
      <c r="AK90" s="127"/>
      <c r="AL90" s="127"/>
      <c r="AM90" s="127"/>
      <c r="AN90" s="150"/>
      <c r="AO90" s="126"/>
      <c r="AP90" s="127"/>
      <c r="AQ90" s="129"/>
    </row>
    <row r="91" spans="2:43" ht="27" customHeight="1">
      <c r="B91" s="319"/>
      <c r="C91" s="321"/>
      <c r="D91" s="321"/>
      <c r="E91" s="49">
        <f>IF($D90="","",IF($C90="","",IF(LEFT($C90,2)="男子",VLOOKUP($D90,'選手データ'!$B$2:$E$61,3,FALSE),VLOOKUP($D90,'選手データ'!$G$2:$J$61,3,FALSE))))</f>
      </c>
      <c r="F91" s="333" t="s">
        <v>1424</v>
      </c>
      <c r="G91" s="174"/>
      <c r="H91" s="178"/>
      <c r="I91" s="182"/>
      <c r="Y91" s="196"/>
      <c r="AA91" s="128"/>
      <c r="AB91" s="128"/>
      <c r="AC91" s="128"/>
      <c r="AD91" s="128"/>
      <c r="AE91" s="128"/>
      <c r="AF91" s="126"/>
      <c r="AG91" s="126"/>
      <c r="AH91" s="127"/>
      <c r="AI91" s="127"/>
      <c r="AJ91" s="127"/>
      <c r="AK91" s="127"/>
      <c r="AL91" s="127"/>
      <c r="AM91" s="127"/>
      <c r="AN91" s="150"/>
      <c r="AO91" s="127"/>
      <c r="AP91" s="127"/>
      <c r="AQ91" s="129"/>
    </row>
    <row r="92" spans="2:43" ht="27" customHeight="1">
      <c r="B92" s="319">
        <v>38</v>
      </c>
      <c r="C92" s="321"/>
      <c r="D92" s="321"/>
      <c r="E92" s="48">
        <f>IF($D92="","",IF($C92="","",IF(LEFT($C92,2)="男子",VLOOKUP($D92,'選手データ'!$B$2:$E$61,2,FALSE),VLOOKUP($D92,'選手データ'!$G$2:$J$61,2,FALSE))))</f>
      </c>
      <c r="F92" s="334">
        <f>IF($D92="","",IF($C92="","",IF(LEFT($C92,2)="男子",VLOOKUP($D92,'選手データ'!$B$2:$E$61,4,FALSE),VLOOKUP($D92,'選手データ'!$G$2:$J$61,4,FALSE))))</f>
      </c>
      <c r="G92" s="174"/>
      <c r="H92" s="178"/>
      <c r="I92" s="182"/>
      <c r="Y92" s="196">
        <f>C92&amp;G92</f>
      </c>
      <c r="AA92" s="128"/>
      <c r="AB92" s="128"/>
      <c r="AC92" s="128"/>
      <c r="AD92" s="128"/>
      <c r="AE92" s="128"/>
      <c r="AF92" s="126"/>
      <c r="AG92" s="126"/>
      <c r="AH92" s="127"/>
      <c r="AI92" s="127"/>
      <c r="AJ92" s="127"/>
      <c r="AK92" s="127"/>
      <c r="AL92" s="127"/>
      <c r="AM92" s="127"/>
      <c r="AN92" s="150"/>
      <c r="AO92" s="126"/>
      <c r="AP92" s="127"/>
      <c r="AQ92" s="129"/>
    </row>
    <row r="93" spans="2:43" ht="27" customHeight="1">
      <c r="B93" s="319"/>
      <c r="C93" s="321"/>
      <c r="D93" s="321"/>
      <c r="E93" s="49">
        <f>IF($D92="","",IF($C92="","",IF(LEFT($C92,2)="男子",VLOOKUP($D92,'選手データ'!$B$2:$E$61,3,FALSE),VLOOKUP($D92,'選手データ'!$G$2:$J$61,3,FALSE))))</f>
      </c>
      <c r="F93" s="333" t="s">
        <v>1424</v>
      </c>
      <c r="G93" s="174"/>
      <c r="H93" s="178"/>
      <c r="I93" s="182"/>
      <c r="Y93" s="196"/>
      <c r="AA93" s="128"/>
      <c r="AB93" s="128"/>
      <c r="AC93" s="128"/>
      <c r="AD93" s="128"/>
      <c r="AE93" s="128"/>
      <c r="AF93" s="126"/>
      <c r="AG93" s="126"/>
      <c r="AH93" s="126"/>
      <c r="AI93" s="126"/>
      <c r="AJ93" s="126"/>
      <c r="AK93" s="126"/>
      <c r="AL93" s="126"/>
      <c r="AM93" s="127"/>
      <c r="AN93" s="150"/>
      <c r="AO93" s="126"/>
      <c r="AP93" s="127"/>
      <c r="AQ93" s="129"/>
    </row>
    <row r="94" spans="2:43" ht="27" customHeight="1">
      <c r="B94" s="319">
        <v>39</v>
      </c>
      <c r="C94" s="321"/>
      <c r="D94" s="321"/>
      <c r="E94" s="48">
        <f>IF($D94="","",IF($C94="","",IF(LEFT($C94,2)="男子",VLOOKUP($D94,'選手データ'!$B$2:$E$61,2,FALSE),VLOOKUP($D94,'選手データ'!$G$2:$J$61,2,FALSE))))</f>
      </c>
      <c r="F94" s="334">
        <f>IF($D94="","",IF($C94="","",IF(LEFT($C94,2)="男子",VLOOKUP($D94,'選手データ'!$B$2:$E$61,4,FALSE),VLOOKUP($D94,'選手データ'!$G$2:$J$61,4,FALSE))))</f>
      </c>
      <c r="G94" s="174"/>
      <c r="H94" s="178"/>
      <c r="I94" s="182"/>
      <c r="Y94" s="196">
        <f>C94&amp;G94</f>
      </c>
      <c r="AA94" s="128"/>
      <c r="AB94" s="128"/>
      <c r="AC94" s="128"/>
      <c r="AD94" s="128"/>
      <c r="AE94" s="128"/>
      <c r="AF94" s="126"/>
      <c r="AG94" s="126"/>
      <c r="AH94" s="126"/>
      <c r="AI94" s="126"/>
      <c r="AJ94" s="126"/>
      <c r="AK94" s="126"/>
      <c r="AL94" s="126"/>
      <c r="AM94" s="127"/>
      <c r="AN94" s="150"/>
      <c r="AO94" s="126"/>
      <c r="AP94" s="127"/>
      <c r="AQ94" s="129"/>
    </row>
    <row r="95" spans="2:43" ht="27" customHeight="1">
      <c r="B95" s="319"/>
      <c r="C95" s="321"/>
      <c r="D95" s="321"/>
      <c r="E95" s="49">
        <f>IF($D94="","",IF($C94="","",IF(LEFT($C94,2)="男子",VLOOKUP($D94,'選手データ'!$B$2:$E$61,3,FALSE),VLOOKUP($D94,'選手データ'!$G$2:$J$61,3,FALSE))))</f>
      </c>
      <c r="F95" s="333" t="s">
        <v>1424</v>
      </c>
      <c r="G95" s="174"/>
      <c r="H95" s="178"/>
      <c r="I95" s="182"/>
      <c r="Y95" s="196"/>
      <c r="AA95" s="128"/>
      <c r="AB95" s="128"/>
      <c r="AC95" s="128"/>
      <c r="AD95" s="128"/>
      <c r="AE95" s="128"/>
      <c r="AF95" s="126"/>
      <c r="AG95" s="126"/>
      <c r="AH95" s="127"/>
      <c r="AI95" s="127"/>
      <c r="AJ95" s="127"/>
      <c r="AK95" s="127"/>
      <c r="AL95" s="127"/>
      <c r="AM95" s="127"/>
      <c r="AN95" s="150"/>
      <c r="AO95" s="126"/>
      <c r="AP95" s="127"/>
      <c r="AQ95" s="129"/>
    </row>
    <row r="96" spans="2:43" ht="27" customHeight="1">
      <c r="B96" s="319">
        <v>40</v>
      </c>
      <c r="C96" s="321"/>
      <c r="D96" s="321"/>
      <c r="E96" s="48">
        <f>IF($D96="","",IF($C96="","",IF(LEFT($C96,2)="男子",VLOOKUP($D96,'選手データ'!$B$2:$E$61,2,FALSE),VLOOKUP($D96,'選手データ'!$G$2:$J$61,2,FALSE))))</f>
      </c>
      <c r="F96" s="335">
        <f>IF($D96="","",IF($C96="","",IF(LEFT($C96,2)="男子",VLOOKUP($D96,'選手データ'!$B$2:$E$61,4,FALSE),VLOOKUP($D96,'選手データ'!$G$2:$J$61,4,FALSE))))</f>
      </c>
      <c r="G96" s="174"/>
      <c r="H96" s="178"/>
      <c r="I96" s="182"/>
      <c r="Y96" s="196">
        <f>C96&amp;G96</f>
      </c>
      <c r="AA96" s="128"/>
      <c r="AB96" s="128"/>
      <c r="AC96" s="128"/>
      <c r="AD96" s="128"/>
      <c r="AE96" s="128"/>
      <c r="AF96" s="126"/>
      <c r="AG96" s="126"/>
      <c r="AH96" s="127"/>
      <c r="AI96" s="127"/>
      <c r="AJ96" s="127"/>
      <c r="AK96" s="127"/>
      <c r="AL96" s="127"/>
      <c r="AM96" s="126"/>
      <c r="AN96" s="151"/>
      <c r="AO96" s="126"/>
      <c r="AP96" s="127"/>
      <c r="AQ96" s="129"/>
    </row>
    <row r="97" spans="2:43" ht="27" customHeight="1" thickBot="1">
      <c r="B97" s="376"/>
      <c r="C97" s="337"/>
      <c r="D97" s="337"/>
      <c r="E97" s="52">
        <f>IF($D96="","",IF($C96="","",IF(LEFT($C96,2)="男子",VLOOKUP($D96,'選手データ'!$B$2:$E$61,3,FALSE),VLOOKUP($D96,'選手データ'!$G$2:$J$61,3,FALSE))))</f>
      </c>
      <c r="F97" s="336" t="s">
        <v>1424</v>
      </c>
      <c r="G97" s="175"/>
      <c r="H97" s="178"/>
      <c r="I97" s="182"/>
      <c r="Y97" s="196"/>
      <c r="AA97" s="128"/>
      <c r="AB97" s="128"/>
      <c r="AC97" s="128"/>
      <c r="AD97" s="128"/>
      <c r="AE97" s="128"/>
      <c r="AF97" s="126"/>
      <c r="AG97" s="126"/>
      <c r="AH97" s="127"/>
      <c r="AI97" s="127"/>
      <c r="AJ97" s="127"/>
      <c r="AK97" s="127"/>
      <c r="AL97" s="127"/>
      <c r="AM97" s="126"/>
      <c r="AN97" s="150"/>
      <c r="AO97" s="126"/>
      <c r="AP97" s="127"/>
      <c r="AQ97" s="129"/>
    </row>
    <row r="98" spans="1:43" ht="27" customHeight="1">
      <c r="A98" s="121">
        <f>COUNTBLANK(E98:E117)</f>
        <v>20</v>
      </c>
      <c r="B98" s="318">
        <v>41</v>
      </c>
      <c r="C98" s="320"/>
      <c r="D98" s="320"/>
      <c r="E98" s="50">
        <f>IF($D98="","",IF($C98="","",IF(LEFT($C98,2)="男子",VLOOKUP($D98,'選手データ'!$B$2:$E$61,2,FALSE),VLOOKUP($D98,'選手データ'!$G$2:$J$61,2,FALSE))))</f>
      </c>
      <c r="F98" s="332">
        <f>IF($D98="","",IF($C98="","",IF(LEFT($C98,2)="男子",VLOOKUP($D98,'選手データ'!$B$2:$E$61,4,FALSE),VLOOKUP($D98,'選手データ'!$G$2:$J$61,4,FALSE))))</f>
      </c>
      <c r="G98" s="176"/>
      <c r="H98" s="178"/>
      <c r="I98" s="182"/>
      <c r="Y98" s="196">
        <f>C98&amp;G98</f>
      </c>
      <c r="AA98" s="128"/>
      <c r="AB98" s="128"/>
      <c r="AC98" s="128"/>
      <c r="AD98" s="128"/>
      <c r="AE98" s="128"/>
      <c r="AF98" s="126"/>
      <c r="AG98" s="126"/>
      <c r="AH98" s="127"/>
      <c r="AI98" s="127"/>
      <c r="AJ98" s="127"/>
      <c r="AK98" s="127"/>
      <c r="AL98" s="127"/>
      <c r="AM98" s="127"/>
      <c r="AN98" s="150"/>
      <c r="AO98" s="126"/>
      <c r="AP98" s="127"/>
      <c r="AQ98" s="129"/>
    </row>
    <row r="99" spans="1:43" ht="27" customHeight="1">
      <c r="A99" s="122">
        <f>COUNTA(G98:G98,G100:G100,G102:G102,G104:G104,G106:G106,G108:G108,G110:G110,G112:G112,G114:G114,G116:G116)</f>
        <v>0</v>
      </c>
      <c r="B99" s="319"/>
      <c r="C99" s="321"/>
      <c r="D99" s="321"/>
      <c r="E99" s="49">
        <f>IF($D98="","",IF($C98="","",IF(LEFT($C98,2)="男子",VLOOKUP($D98,'選手データ'!$B$2:$E$61,3,FALSE),VLOOKUP($D98,'選手データ'!$G$2:$J$61,3,FALSE))))</f>
      </c>
      <c r="F99" s="333" t="s">
        <v>1424</v>
      </c>
      <c r="G99" s="174"/>
      <c r="H99" s="178"/>
      <c r="I99" s="182"/>
      <c r="Y99" s="196"/>
      <c r="AA99" s="128"/>
      <c r="AB99" s="128"/>
      <c r="AC99" s="128"/>
      <c r="AD99" s="128"/>
      <c r="AE99" s="128"/>
      <c r="AF99" s="126"/>
      <c r="AG99" s="127"/>
      <c r="AH99" s="127"/>
      <c r="AI99" s="127"/>
      <c r="AJ99" s="127"/>
      <c r="AK99" s="127"/>
      <c r="AL99" s="127"/>
      <c r="AM99" s="127"/>
      <c r="AN99" s="150"/>
      <c r="AO99" s="126"/>
      <c r="AP99" s="127"/>
      <c r="AQ99" s="129"/>
    </row>
    <row r="100" spans="2:43" ht="27" customHeight="1">
      <c r="B100" s="319">
        <v>42</v>
      </c>
      <c r="C100" s="321"/>
      <c r="D100" s="321"/>
      <c r="E100" s="48">
        <f>IF($D100="","",IF($C100="","",IF(LEFT($C100,2)="男子",VLOOKUP($D100,'選手データ'!$B$2:$E$61,2,FALSE),VLOOKUP($D100,'選手データ'!$G$2:$J$61,2,FALSE))))</f>
      </c>
      <c r="F100" s="334">
        <f>IF($D100="","",IF($C100="","",IF(LEFT($C100,2)="男子",VLOOKUP($D100,'選手データ'!$B$2:$E$61,4,FALSE),VLOOKUP($D100,'選手データ'!$G$2:$J$61,4,FALSE))))</f>
      </c>
      <c r="G100" s="174"/>
      <c r="H100" s="178"/>
      <c r="I100" s="182"/>
      <c r="Y100" s="196">
        <f>C100&amp;G100</f>
      </c>
      <c r="AA100" s="128"/>
      <c r="AB100" s="128"/>
      <c r="AC100" s="128"/>
      <c r="AD100" s="128"/>
      <c r="AE100" s="128"/>
      <c r="AF100" s="127"/>
      <c r="AG100" s="126"/>
      <c r="AH100" s="127"/>
      <c r="AI100" s="127"/>
      <c r="AJ100" s="127"/>
      <c r="AK100" s="127"/>
      <c r="AL100" s="127"/>
      <c r="AM100" s="127"/>
      <c r="AN100" s="150"/>
      <c r="AO100" s="127"/>
      <c r="AP100" s="126"/>
      <c r="AQ100" s="129"/>
    </row>
    <row r="101" spans="2:43" ht="27" customHeight="1">
      <c r="B101" s="319"/>
      <c r="C101" s="321"/>
      <c r="D101" s="321"/>
      <c r="E101" s="49">
        <f>IF($D100="","",IF($C100="","",IF(LEFT($C100,2)="男子",VLOOKUP($D100,'選手データ'!$B$2:$E$61,3,FALSE),VLOOKUP($D100,'選手データ'!$G$2:$J$61,3,FALSE))))</f>
      </c>
      <c r="F101" s="333" t="s">
        <v>1424</v>
      </c>
      <c r="G101" s="174"/>
      <c r="H101" s="178"/>
      <c r="I101" s="182"/>
      <c r="Y101" s="196"/>
      <c r="AA101" s="128"/>
      <c r="AB101" s="128"/>
      <c r="AC101" s="128"/>
      <c r="AD101" s="128"/>
      <c r="AE101" s="128"/>
      <c r="AF101" s="126"/>
      <c r="AG101" s="127"/>
      <c r="AH101" s="127"/>
      <c r="AI101" s="127"/>
      <c r="AJ101" s="127"/>
      <c r="AK101" s="127"/>
      <c r="AL101" s="127"/>
      <c r="AM101" s="127"/>
      <c r="AN101" s="150"/>
      <c r="AO101" s="126"/>
      <c r="AP101" s="127"/>
      <c r="AQ101" s="129"/>
    </row>
    <row r="102" spans="2:43" ht="27" customHeight="1">
      <c r="B102" s="319">
        <v>43</v>
      </c>
      <c r="C102" s="321"/>
      <c r="D102" s="321"/>
      <c r="E102" s="48">
        <f>IF($D102="","",IF($C102="","",IF(LEFT($C102,2)="男子",VLOOKUP($D102,'選手データ'!$B$2:$E$61,2,FALSE),VLOOKUP($D102,'選手データ'!$G$2:$J$61,2,FALSE))))</f>
      </c>
      <c r="F102" s="334">
        <f>IF($D102="","",IF($C102="","",IF(LEFT($C102,2)="男子",VLOOKUP($D102,'選手データ'!$B$2:$E$61,4,FALSE),VLOOKUP($D102,'選手データ'!$G$2:$J$61,4,FALSE))))</f>
      </c>
      <c r="G102" s="174"/>
      <c r="H102" s="178"/>
      <c r="I102" s="182"/>
      <c r="Y102" s="196">
        <f>C102&amp;G102</f>
      </c>
      <c r="AA102" s="128"/>
      <c r="AB102" s="128"/>
      <c r="AC102" s="128"/>
      <c r="AD102" s="128"/>
      <c r="AE102" s="128"/>
      <c r="AF102" s="127"/>
      <c r="AG102" s="126"/>
      <c r="AH102" s="127"/>
      <c r="AI102" s="127"/>
      <c r="AJ102" s="127"/>
      <c r="AK102" s="127"/>
      <c r="AL102" s="127"/>
      <c r="AM102" s="127"/>
      <c r="AN102" s="150"/>
      <c r="AO102" s="126"/>
      <c r="AP102" s="127"/>
      <c r="AQ102" s="129"/>
    </row>
    <row r="103" spans="2:43" ht="27" customHeight="1">
      <c r="B103" s="319"/>
      <c r="C103" s="321"/>
      <c r="D103" s="321"/>
      <c r="E103" s="49">
        <f>IF($D102="","",IF($C102="","",IF(LEFT($C102,2)="男子",VLOOKUP($D102,'選手データ'!$B$2:$E$61,3,FALSE),VLOOKUP($D102,'選手データ'!$G$2:$J$61,3,FALSE))))</f>
      </c>
      <c r="F103" s="333" t="s">
        <v>1424</v>
      </c>
      <c r="G103" s="174"/>
      <c r="H103" s="178"/>
      <c r="I103" s="182"/>
      <c r="Y103" s="196"/>
      <c r="AA103" s="128"/>
      <c r="AB103" s="130"/>
      <c r="AC103" s="128"/>
      <c r="AD103" s="128"/>
      <c r="AE103" s="128"/>
      <c r="AF103" s="126"/>
      <c r="AG103" s="127"/>
      <c r="AH103" s="127"/>
      <c r="AI103" s="127"/>
      <c r="AJ103" s="127"/>
      <c r="AK103" s="127"/>
      <c r="AL103" s="127"/>
      <c r="AM103" s="127"/>
      <c r="AN103" s="152"/>
      <c r="AO103" s="127"/>
      <c r="AP103" s="127"/>
      <c r="AQ103" s="129"/>
    </row>
    <row r="104" spans="2:43" ht="27" customHeight="1">
      <c r="B104" s="319">
        <v>44</v>
      </c>
      <c r="C104" s="321"/>
      <c r="D104" s="321"/>
      <c r="E104" s="48">
        <f>IF($D104="","",IF($C104="","",IF(LEFT($C104,2)="男子",VLOOKUP($D104,'選手データ'!$B$2:$E$61,2,FALSE),VLOOKUP($D104,'選手データ'!$G$2:$J$61,2,FALSE))))</f>
      </c>
      <c r="F104" s="334">
        <f>IF($D104="","",IF($C104="","",IF(LEFT($C104,2)="男子",VLOOKUP($D104,'選手データ'!$B$2:$E$61,4,FALSE),VLOOKUP($D104,'選手データ'!$G$2:$J$61,4,FALSE))))</f>
      </c>
      <c r="G104" s="174"/>
      <c r="H104" s="178"/>
      <c r="I104" s="182"/>
      <c r="Y104" s="196">
        <f>C104&amp;G104</f>
      </c>
      <c r="AA104" s="130"/>
      <c r="AB104" s="128"/>
      <c r="AC104" s="130"/>
      <c r="AD104" s="130"/>
      <c r="AE104" s="130"/>
      <c r="AF104" s="127"/>
      <c r="AG104" s="127"/>
      <c r="AH104" s="127"/>
      <c r="AI104" s="127"/>
      <c r="AJ104" s="127"/>
      <c r="AK104" s="127"/>
      <c r="AL104" s="127"/>
      <c r="AM104" s="127"/>
      <c r="AN104" s="152"/>
      <c r="AO104" s="126"/>
      <c r="AP104" s="127"/>
      <c r="AQ104" s="129"/>
    </row>
    <row r="105" spans="2:43" ht="27" customHeight="1">
      <c r="B105" s="319"/>
      <c r="C105" s="321"/>
      <c r="D105" s="321"/>
      <c r="E105" s="49">
        <f>IF($D104="","",IF($C104="","",IF(LEFT($C104,2)="男子",VLOOKUP($D104,'選手データ'!$B$2:$E$61,3,FALSE),VLOOKUP($D104,'選手データ'!$G$2:$J$61,3,FALSE))))</f>
      </c>
      <c r="F105" s="333" t="s">
        <v>1424</v>
      </c>
      <c r="G105" s="174"/>
      <c r="H105" s="178"/>
      <c r="I105" s="182"/>
      <c r="Y105" s="196"/>
      <c r="AA105" s="128"/>
      <c r="AB105" s="128"/>
      <c r="AC105" s="128"/>
      <c r="AD105" s="128"/>
      <c r="AE105" s="128"/>
      <c r="AF105" s="127"/>
      <c r="AG105" s="126"/>
      <c r="AH105" s="127"/>
      <c r="AI105" s="127"/>
      <c r="AJ105" s="127"/>
      <c r="AK105" s="127"/>
      <c r="AL105" s="127"/>
      <c r="AM105" s="127"/>
      <c r="AN105" s="152"/>
      <c r="AO105" s="126"/>
      <c r="AP105" s="127"/>
      <c r="AQ105" s="129"/>
    </row>
    <row r="106" spans="2:43" ht="27" customHeight="1">
      <c r="B106" s="319">
        <v>45</v>
      </c>
      <c r="C106" s="321"/>
      <c r="D106" s="321"/>
      <c r="E106" s="48">
        <f>IF($D106="","",IF($C106="","",IF(LEFT($C106,2)="男子",VLOOKUP($D106,'選手データ'!$B$2:$E$61,2,FALSE),VLOOKUP($D106,'選手データ'!$G$2:$J$61,2,FALSE))))</f>
      </c>
      <c r="F106" s="334">
        <f>IF($D106="","",IF($C106="","",IF(LEFT($C106,2)="男子",VLOOKUP($D106,'選手データ'!$B$2:$E$61,4,FALSE),VLOOKUP($D106,'選手データ'!$G$2:$J$61,4,FALSE))))</f>
      </c>
      <c r="G106" s="174"/>
      <c r="H106" s="178"/>
      <c r="I106" s="182"/>
      <c r="Y106" s="196">
        <f>C106&amp;G106</f>
      </c>
      <c r="AA106" s="128"/>
      <c r="AB106" s="128"/>
      <c r="AC106" s="128"/>
      <c r="AD106" s="128"/>
      <c r="AE106" s="128"/>
      <c r="AF106" s="126"/>
      <c r="AG106" s="126"/>
      <c r="AH106" s="127"/>
      <c r="AI106" s="127"/>
      <c r="AJ106" s="127"/>
      <c r="AK106" s="127"/>
      <c r="AL106" s="127"/>
      <c r="AM106" s="127"/>
      <c r="AN106" s="152"/>
      <c r="AO106" s="127"/>
      <c r="AP106" s="127"/>
      <c r="AQ106" s="129"/>
    </row>
    <row r="107" spans="2:43" ht="27" customHeight="1">
      <c r="B107" s="319"/>
      <c r="C107" s="321"/>
      <c r="D107" s="321"/>
      <c r="E107" s="49">
        <f>IF($D106="","",IF($C106="","",IF(LEFT($C106,2)="男子",VLOOKUP($D106,'選手データ'!$B$2:$E$61,3,FALSE),VLOOKUP($D106,'選手データ'!$G$2:$J$61,3,FALSE))))</f>
      </c>
      <c r="F107" s="333" t="s">
        <v>1424</v>
      </c>
      <c r="G107" s="174"/>
      <c r="H107" s="178"/>
      <c r="I107" s="182"/>
      <c r="Y107" s="196"/>
      <c r="AA107" s="128"/>
      <c r="AB107" s="128"/>
      <c r="AC107" s="128"/>
      <c r="AD107" s="128"/>
      <c r="AE107" s="128"/>
      <c r="AF107" s="126"/>
      <c r="AG107" s="126"/>
      <c r="AH107" s="127"/>
      <c r="AI107" s="127"/>
      <c r="AJ107" s="127"/>
      <c r="AK107" s="127"/>
      <c r="AL107" s="127"/>
      <c r="AM107" s="127"/>
      <c r="AN107" s="152"/>
      <c r="AO107" s="127"/>
      <c r="AP107" s="127"/>
      <c r="AQ107" s="129"/>
    </row>
    <row r="108" spans="2:43" ht="27" customHeight="1">
      <c r="B108" s="319">
        <v>46</v>
      </c>
      <c r="C108" s="321"/>
      <c r="D108" s="321"/>
      <c r="E108" s="48">
        <f>IF($D108="","",IF($C108="","",IF(LEFT($C108,2)="男子",VLOOKUP($D108,'選手データ'!$B$2:$E$61,2,FALSE),VLOOKUP($D108,'選手データ'!$G$2:$J$61,2,FALSE))))</f>
      </c>
      <c r="F108" s="334">
        <f>IF($D108="","",IF($C108="","",IF(LEFT($C108,2)="男子",VLOOKUP($D108,'選手データ'!$B$2:$E$61,4,FALSE),VLOOKUP($D108,'選手データ'!$G$2:$J$61,4,FALSE))))</f>
      </c>
      <c r="G108" s="174"/>
      <c r="H108" s="178"/>
      <c r="I108" s="182"/>
      <c r="Y108" s="196">
        <f>C108&amp;G108</f>
      </c>
      <c r="AA108" s="128"/>
      <c r="AB108" s="128"/>
      <c r="AC108" s="128"/>
      <c r="AD108" s="128"/>
      <c r="AE108" s="128"/>
      <c r="AF108" s="126"/>
      <c r="AG108" s="126"/>
      <c r="AH108" s="127"/>
      <c r="AI108" s="127"/>
      <c r="AJ108" s="127"/>
      <c r="AK108" s="127"/>
      <c r="AL108" s="127"/>
      <c r="AM108" s="127"/>
      <c r="AN108" s="153"/>
      <c r="AO108" s="126"/>
      <c r="AP108" s="127"/>
      <c r="AQ108" s="129"/>
    </row>
    <row r="109" spans="2:43" ht="27" customHeight="1">
      <c r="B109" s="319"/>
      <c r="C109" s="321"/>
      <c r="D109" s="321"/>
      <c r="E109" s="49">
        <f>IF($D108="","",IF($C108="","",IF(LEFT($C108,2)="男子",VLOOKUP($D108,'選手データ'!$B$2:$E$61,3,FALSE),VLOOKUP($D108,'選手データ'!$G$2:$J$61,3,FALSE))))</f>
      </c>
      <c r="F109" s="333" t="s">
        <v>1424</v>
      </c>
      <c r="G109" s="174"/>
      <c r="H109" s="178"/>
      <c r="I109" s="182"/>
      <c r="Y109" s="196"/>
      <c r="AA109" s="128"/>
      <c r="AB109" s="128"/>
      <c r="AC109" s="128"/>
      <c r="AD109" s="128"/>
      <c r="AE109" s="128"/>
      <c r="AF109" s="126"/>
      <c r="AG109" s="127"/>
      <c r="AH109" s="127"/>
      <c r="AI109" s="127"/>
      <c r="AJ109" s="127"/>
      <c r="AK109" s="127"/>
      <c r="AL109" s="127"/>
      <c r="AM109" s="127"/>
      <c r="AN109" s="152"/>
      <c r="AO109" s="127"/>
      <c r="AP109" s="127"/>
      <c r="AQ109" s="129"/>
    </row>
    <row r="110" spans="2:43" ht="27" customHeight="1">
      <c r="B110" s="319">
        <v>47</v>
      </c>
      <c r="C110" s="321"/>
      <c r="D110" s="321"/>
      <c r="E110" s="48">
        <f>IF($D110="","",IF($C110="","",IF(LEFT($C110,2)="男子",VLOOKUP($D110,'選手データ'!$B$2:$E$61,2,FALSE),VLOOKUP($D110,'選手データ'!$G$2:$J$61,2,FALSE))))</f>
      </c>
      <c r="F110" s="334">
        <f>IF($D110="","",IF($C110="","",IF(LEFT($C110,2)="男子",VLOOKUP($D110,'選手データ'!$B$2:$E$61,4,FALSE),VLOOKUP($D110,'選手データ'!$G$2:$J$61,4,FALSE))))</f>
      </c>
      <c r="G110" s="174"/>
      <c r="H110" s="178"/>
      <c r="I110" s="182"/>
      <c r="Y110" s="196">
        <f>C110&amp;G110</f>
      </c>
      <c r="AA110" s="128"/>
      <c r="AB110" s="128"/>
      <c r="AC110" s="128"/>
      <c r="AD110" s="128"/>
      <c r="AE110" s="128"/>
      <c r="AF110" s="127"/>
      <c r="AG110" s="126"/>
      <c r="AH110" s="127"/>
      <c r="AI110" s="127"/>
      <c r="AJ110" s="127"/>
      <c r="AK110" s="127"/>
      <c r="AL110" s="127"/>
      <c r="AM110" s="127"/>
      <c r="AN110" s="152"/>
      <c r="AO110" s="126"/>
      <c r="AP110" s="127"/>
      <c r="AQ110" s="129"/>
    </row>
    <row r="111" spans="2:43" ht="27" customHeight="1">
      <c r="B111" s="319"/>
      <c r="C111" s="321"/>
      <c r="D111" s="321"/>
      <c r="E111" s="49">
        <f>IF($D110="","",IF($C110="","",IF(LEFT($C110,2)="男子",VLOOKUP($D110,'選手データ'!$B$2:$E$61,3,FALSE),VLOOKUP($D110,'選手データ'!$G$2:$J$61,3,FALSE))))</f>
      </c>
      <c r="F111" s="333" t="s">
        <v>1424</v>
      </c>
      <c r="G111" s="174"/>
      <c r="H111" s="178"/>
      <c r="I111" s="182"/>
      <c r="Y111" s="196"/>
      <c r="AA111" s="128"/>
      <c r="AB111" s="128"/>
      <c r="AC111" s="128"/>
      <c r="AD111" s="128"/>
      <c r="AE111" s="128"/>
      <c r="AF111" s="126"/>
      <c r="AG111" s="126"/>
      <c r="AH111" s="127"/>
      <c r="AI111" s="127"/>
      <c r="AJ111" s="127"/>
      <c r="AK111" s="127"/>
      <c r="AL111" s="127"/>
      <c r="AM111" s="127"/>
      <c r="AN111" s="152"/>
      <c r="AO111" s="127"/>
      <c r="AP111" s="127"/>
      <c r="AQ111" s="129"/>
    </row>
    <row r="112" spans="2:43" ht="27" customHeight="1">
      <c r="B112" s="319">
        <v>48</v>
      </c>
      <c r="C112" s="321"/>
      <c r="D112" s="321"/>
      <c r="E112" s="48">
        <f>IF($D112="","",IF($C112="","",IF(LEFT($C112,2)="男子",VLOOKUP($D112,'選手データ'!$B$2:$E$61,2,FALSE),VLOOKUP($D112,'選手データ'!$G$2:$J$61,2,FALSE))))</f>
      </c>
      <c r="F112" s="334">
        <f>IF($D112="","",IF($C112="","",IF(LEFT($C112,2)="男子",VLOOKUP($D112,'選手データ'!$B$2:$E$61,4,FALSE),VLOOKUP($D112,'選手データ'!$G$2:$J$61,4,FALSE))))</f>
      </c>
      <c r="G112" s="174"/>
      <c r="H112" s="178"/>
      <c r="I112" s="182"/>
      <c r="Y112" s="196">
        <f>C112&amp;G112</f>
      </c>
      <c r="AA112" s="128"/>
      <c r="AB112" s="128"/>
      <c r="AC112" s="128"/>
      <c r="AD112" s="128"/>
      <c r="AE112" s="128"/>
      <c r="AF112" s="126"/>
      <c r="AG112" s="126"/>
      <c r="AH112" s="127"/>
      <c r="AI112" s="127"/>
      <c r="AJ112" s="127"/>
      <c r="AK112" s="127"/>
      <c r="AL112" s="127"/>
      <c r="AM112" s="127"/>
      <c r="AN112" s="152"/>
      <c r="AO112" s="126"/>
      <c r="AP112" s="127"/>
      <c r="AQ112" s="129"/>
    </row>
    <row r="113" spans="2:43" ht="27" customHeight="1">
      <c r="B113" s="319"/>
      <c r="C113" s="321"/>
      <c r="D113" s="321"/>
      <c r="E113" s="49">
        <f>IF($D112="","",IF($C112="","",IF(LEFT($C112,2)="男子",VLOOKUP($D112,'選手データ'!$B$2:$E$61,3,FALSE),VLOOKUP($D112,'選手データ'!$G$2:$J$61,3,FALSE))))</f>
      </c>
      <c r="F113" s="333" t="s">
        <v>1424</v>
      </c>
      <c r="G113" s="174"/>
      <c r="H113" s="178"/>
      <c r="I113" s="182"/>
      <c r="Y113" s="196"/>
      <c r="AA113" s="128"/>
      <c r="AB113" s="128"/>
      <c r="AC113" s="128"/>
      <c r="AD113" s="128"/>
      <c r="AE113" s="128"/>
      <c r="AF113" s="126"/>
      <c r="AG113" s="126"/>
      <c r="AH113" s="126"/>
      <c r="AI113" s="126"/>
      <c r="AJ113" s="126"/>
      <c r="AK113" s="126"/>
      <c r="AL113" s="126"/>
      <c r="AM113" s="127"/>
      <c r="AN113" s="152"/>
      <c r="AO113" s="126"/>
      <c r="AP113" s="127"/>
      <c r="AQ113" s="129"/>
    </row>
    <row r="114" spans="2:43" ht="27" customHeight="1">
      <c r="B114" s="319">
        <v>49</v>
      </c>
      <c r="C114" s="321"/>
      <c r="D114" s="321"/>
      <c r="E114" s="48">
        <f>IF($D114="","",IF($C114="","",IF(LEFT($C114,2)="男子",VLOOKUP($D114,'選手データ'!$B$2:$E$61,2,FALSE),VLOOKUP($D114,'選手データ'!$G$2:$J$61,2,FALSE))))</f>
      </c>
      <c r="F114" s="334">
        <f>IF($D114="","",IF($C114="","",IF(LEFT($C114,2)="男子",VLOOKUP($D114,'選手データ'!$B$2:$E$61,4,FALSE),VLOOKUP($D114,'選手データ'!$G$2:$J$61,4,FALSE))))</f>
      </c>
      <c r="G114" s="174"/>
      <c r="H114" s="178"/>
      <c r="I114" s="182"/>
      <c r="Y114" s="196">
        <f>C114&amp;G114</f>
      </c>
      <c r="AA114" s="128"/>
      <c r="AB114" s="128"/>
      <c r="AC114" s="128"/>
      <c r="AD114" s="128"/>
      <c r="AE114" s="128"/>
      <c r="AF114" s="126"/>
      <c r="AG114" s="126"/>
      <c r="AH114" s="126"/>
      <c r="AI114" s="126"/>
      <c r="AJ114" s="126"/>
      <c r="AK114" s="126"/>
      <c r="AL114" s="126"/>
      <c r="AM114" s="127"/>
      <c r="AN114" s="152"/>
      <c r="AO114" s="126"/>
      <c r="AP114" s="127"/>
      <c r="AQ114" s="129"/>
    </row>
    <row r="115" spans="2:43" ht="27" customHeight="1">
      <c r="B115" s="319"/>
      <c r="C115" s="321"/>
      <c r="D115" s="321"/>
      <c r="E115" s="49">
        <f>IF($D114="","",IF($C114="","",IF(LEFT($C114,2)="男子",VLOOKUP($D114,'選手データ'!$B$2:$E$61,3,FALSE),VLOOKUP($D114,'選手データ'!$G$2:$J$61,3,FALSE))))</f>
      </c>
      <c r="F115" s="333" t="s">
        <v>1424</v>
      </c>
      <c r="G115" s="174"/>
      <c r="H115" s="178"/>
      <c r="I115" s="182"/>
      <c r="Y115" s="196"/>
      <c r="AA115" s="128"/>
      <c r="AB115" s="128"/>
      <c r="AC115" s="128"/>
      <c r="AD115" s="128"/>
      <c r="AE115" s="128"/>
      <c r="AF115" s="126"/>
      <c r="AG115" s="126"/>
      <c r="AH115" s="127"/>
      <c r="AI115" s="127"/>
      <c r="AJ115" s="127"/>
      <c r="AK115" s="127"/>
      <c r="AL115" s="127"/>
      <c r="AM115" s="127"/>
      <c r="AN115" s="152"/>
      <c r="AO115" s="126"/>
      <c r="AP115" s="127"/>
      <c r="AQ115" s="129"/>
    </row>
    <row r="116" spans="2:43" ht="27" customHeight="1">
      <c r="B116" s="319">
        <v>50</v>
      </c>
      <c r="C116" s="321"/>
      <c r="D116" s="321"/>
      <c r="E116" s="48">
        <f>IF($D116="","",IF($C116="","",IF(LEFT($C116,2)="男子",VLOOKUP($D116,'選手データ'!$B$2:$E$61,2,FALSE),VLOOKUP($D116,'選手データ'!$G$2:$J$61,2,FALSE))))</f>
      </c>
      <c r="F116" s="335">
        <f>IF($D116="","",IF($C116="","",IF(LEFT($C116,2)="男子",VLOOKUP($D116,'選手データ'!$B$2:$E$61,4,FALSE),VLOOKUP($D116,'選手データ'!$G$2:$J$61,4,FALSE))))</f>
      </c>
      <c r="G116" s="174"/>
      <c r="H116" s="178"/>
      <c r="I116" s="182"/>
      <c r="Y116" s="196">
        <f>C116&amp;G116</f>
      </c>
      <c r="AA116" s="128"/>
      <c r="AB116" s="128"/>
      <c r="AC116" s="128"/>
      <c r="AD116" s="128"/>
      <c r="AE116" s="128"/>
      <c r="AF116" s="126"/>
      <c r="AG116" s="126"/>
      <c r="AH116" s="127"/>
      <c r="AI116" s="127"/>
      <c r="AJ116" s="127"/>
      <c r="AK116" s="127"/>
      <c r="AL116" s="127"/>
      <c r="AM116" s="126"/>
      <c r="AN116" s="153"/>
      <c r="AO116" s="126"/>
      <c r="AP116" s="127"/>
      <c r="AQ116" s="129"/>
    </row>
    <row r="117" spans="2:43" ht="27" customHeight="1" thickBot="1">
      <c r="B117" s="376"/>
      <c r="C117" s="337"/>
      <c r="D117" s="337"/>
      <c r="E117" s="52">
        <f>IF($D116="","",IF($C116="","",IF(LEFT($C116,2)="男子",VLOOKUP($D116,'選手データ'!$B$2:$E$61,3,FALSE),VLOOKUP($D116,'選手データ'!$G$2:$J$61,3,FALSE))))</f>
      </c>
      <c r="F117" s="336" t="s">
        <v>1424</v>
      </c>
      <c r="G117" s="175"/>
      <c r="H117" s="178"/>
      <c r="I117" s="182"/>
      <c r="Y117" s="196"/>
      <c r="AA117" s="128"/>
      <c r="AB117" s="128"/>
      <c r="AC117" s="128"/>
      <c r="AD117" s="128"/>
      <c r="AE117" s="128"/>
      <c r="AF117" s="126"/>
      <c r="AG117" s="126"/>
      <c r="AH117" s="127"/>
      <c r="AI117" s="127"/>
      <c r="AJ117" s="127"/>
      <c r="AK117" s="127"/>
      <c r="AL117" s="127"/>
      <c r="AM117" s="126"/>
      <c r="AN117" s="152"/>
      <c r="AO117" s="126"/>
      <c r="AP117" s="127"/>
      <c r="AQ117" s="129"/>
    </row>
    <row r="118" spans="1:43" ht="27" customHeight="1">
      <c r="A118" s="121">
        <f>COUNTBLANK(E118:E127)</f>
        <v>10</v>
      </c>
      <c r="B118" s="318">
        <v>51</v>
      </c>
      <c r="C118" s="320"/>
      <c r="D118" s="320"/>
      <c r="E118" s="50">
        <f>IF($D118="","",IF($C118="","",IF(LEFT($C118,2)="男子",VLOOKUP($D118,'選手データ'!$B$2:$E$61,2,FALSE),VLOOKUP($D118,'選手データ'!$G$2:$J$61,2,FALSE))))</f>
      </c>
      <c r="F118" s="332">
        <f>IF($D118="","",IF($C118="","",IF(LEFT($C118,2)="男子",VLOOKUP($D118,'選手データ'!$B$2:$E$61,4,FALSE),VLOOKUP($D118,'選手データ'!$G$2:$J$61,4,FALSE))))</f>
      </c>
      <c r="G118" s="176"/>
      <c r="H118" s="178"/>
      <c r="I118" s="182"/>
      <c r="Y118" s="196">
        <f>C118&amp;G118</f>
      </c>
      <c r="AA118" s="128"/>
      <c r="AB118" s="128"/>
      <c r="AC118" s="128"/>
      <c r="AD118" s="128"/>
      <c r="AE118" s="128"/>
      <c r="AF118" s="126"/>
      <c r="AG118" s="126"/>
      <c r="AH118" s="127"/>
      <c r="AI118" s="127"/>
      <c r="AJ118" s="127"/>
      <c r="AK118" s="127"/>
      <c r="AL118" s="127"/>
      <c r="AM118" s="127"/>
      <c r="AN118" s="152"/>
      <c r="AO118" s="126"/>
      <c r="AP118" s="127"/>
      <c r="AQ118" s="129"/>
    </row>
    <row r="119" spans="1:43" ht="27" customHeight="1">
      <c r="A119" s="122">
        <f>COUNTA(G118:G118,G120:G120,G122:G122,G124:G124,G126:G126)</f>
        <v>0</v>
      </c>
      <c r="B119" s="319"/>
      <c r="C119" s="321"/>
      <c r="D119" s="321"/>
      <c r="E119" s="49">
        <f>IF($D118="","",IF($C118="","",IF(LEFT($C118,2)="男子",VLOOKUP($D118,'選手データ'!$B$2:$E$61,3,FALSE),VLOOKUP($D118,'選手データ'!$G$2:$J$61,3,FALSE))))</f>
      </c>
      <c r="F119" s="333" t="s">
        <v>1424</v>
      </c>
      <c r="G119" s="174"/>
      <c r="H119" s="178"/>
      <c r="I119" s="182"/>
      <c r="Y119" s="196"/>
      <c r="AA119" s="128"/>
      <c r="AB119" s="128"/>
      <c r="AC119" s="128"/>
      <c r="AD119" s="128"/>
      <c r="AE119" s="128"/>
      <c r="AF119" s="126"/>
      <c r="AG119" s="127"/>
      <c r="AH119" s="127"/>
      <c r="AI119" s="127"/>
      <c r="AJ119" s="127"/>
      <c r="AK119" s="127"/>
      <c r="AL119" s="127"/>
      <c r="AM119" s="127"/>
      <c r="AN119" s="152"/>
      <c r="AO119" s="126"/>
      <c r="AP119" s="127"/>
      <c r="AQ119" s="129"/>
    </row>
    <row r="120" spans="2:43" ht="27" customHeight="1">
      <c r="B120" s="319">
        <v>52</v>
      </c>
      <c r="C120" s="321"/>
      <c r="D120" s="321"/>
      <c r="E120" s="48">
        <f>IF($D120="","",IF($C120="","",IF(LEFT($C120,2)="男子",VLOOKUP($D120,'選手データ'!$B$2:$E$61,2,FALSE),VLOOKUP($D120,'選手データ'!$G$2:$J$61,2,FALSE))))</f>
      </c>
      <c r="F120" s="334">
        <f>IF($D120="","",IF($C120="","",IF(LEFT($C120,2)="男子",VLOOKUP($D120,'選手データ'!$B$2:$E$61,4,FALSE),VLOOKUP($D120,'選手データ'!$G$2:$J$61,4,FALSE))))</f>
      </c>
      <c r="G120" s="174"/>
      <c r="H120" s="178"/>
      <c r="I120" s="182"/>
      <c r="Y120" s="196">
        <f>C120&amp;G120</f>
      </c>
      <c r="AA120" s="128"/>
      <c r="AB120" s="128"/>
      <c r="AC120" s="128"/>
      <c r="AD120" s="128"/>
      <c r="AE120" s="128"/>
      <c r="AF120" s="127"/>
      <c r="AG120" s="126"/>
      <c r="AH120" s="127"/>
      <c r="AI120" s="127"/>
      <c r="AJ120" s="127"/>
      <c r="AK120" s="127"/>
      <c r="AL120" s="127"/>
      <c r="AM120" s="127"/>
      <c r="AN120" s="152"/>
      <c r="AO120" s="127"/>
      <c r="AP120" s="126"/>
      <c r="AQ120" s="129"/>
    </row>
    <row r="121" spans="2:43" ht="27" customHeight="1">
      <c r="B121" s="319"/>
      <c r="C121" s="321"/>
      <c r="D121" s="321"/>
      <c r="E121" s="49">
        <f>IF($D120="","",IF($C120="","",IF(LEFT($C120,2)="男子",VLOOKUP($D120,'選手データ'!$B$2:$E$61,3,FALSE),VLOOKUP($D120,'選手データ'!$G$2:$J$61,3,FALSE))))</f>
      </c>
      <c r="F121" s="333" t="s">
        <v>1424</v>
      </c>
      <c r="G121" s="174"/>
      <c r="H121" s="178"/>
      <c r="I121" s="182"/>
      <c r="Y121" s="196"/>
      <c r="AA121" s="128"/>
      <c r="AB121" s="128"/>
      <c r="AC121" s="128"/>
      <c r="AD121" s="128"/>
      <c r="AE121" s="128"/>
      <c r="AF121" s="126"/>
      <c r="AG121" s="127"/>
      <c r="AH121" s="127"/>
      <c r="AI121" s="127"/>
      <c r="AJ121" s="127"/>
      <c r="AK121" s="127"/>
      <c r="AL121" s="127"/>
      <c r="AM121" s="127"/>
      <c r="AN121" s="152"/>
      <c r="AO121" s="126"/>
      <c r="AP121" s="127"/>
      <c r="AQ121" s="129"/>
    </row>
    <row r="122" spans="2:43" ht="27" customHeight="1">
      <c r="B122" s="319">
        <v>53</v>
      </c>
      <c r="C122" s="321"/>
      <c r="D122" s="321"/>
      <c r="E122" s="48">
        <f>IF($D122="","",IF($C122="","",IF(LEFT($C122,2)="男子",VLOOKUP($D122,'選手データ'!$B$2:$E$61,2,FALSE),VLOOKUP($D122,'選手データ'!$G$2:$J$61,2,FALSE))))</f>
      </c>
      <c r="F122" s="334">
        <f>IF($D122="","",IF($C122="","",IF(LEFT($C122,2)="男子",VLOOKUP($D122,'選手データ'!$B$2:$E$61,4,FALSE),VLOOKUP($D122,'選手データ'!$G$2:$J$61,4,FALSE))))</f>
      </c>
      <c r="G122" s="174"/>
      <c r="H122" s="178"/>
      <c r="I122" s="182"/>
      <c r="Y122" s="196">
        <f>C122&amp;G122</f>
      </c>
      <c r="AA122" s="128"/>
      <c r="AB122" s="128"/>
      <c r="AC122" s="128"/>
      <c r="AD122" s="128"/>
      <c r="AE122" s="128"/>
      <c r="AF122" s="127"/>
      <c r="AG122" s="126"/>
      <c r="AH122" s="127"/>
      <c r="AI122" s="127"/>
      <c r="AJ122" s="127"/>
      <c r="AK122" s="127"/>
      <c r="AL122" s="127"/>
      <c r="AM122" s="127"/>
      <c r="AN122" s="152"/>
      <c r="AO122" s="126"/>
      <c r="AP122" s="127"/>
      <c r="AQ122" s="129"/>
    </row>
    <row r="123" spans="2:43" ht="27" customHeight="1">
      <c r="B123" s="319"/>
      <c r="C123" s="321"/>
      <c r="D123" s="321"/>
      <c r="E123" s="49">
        <f>IF($D122="","",IF($C122="","",IF(LEFT($C122,2)="男子",VLOOKUP($D122,'選手データ'!$B$2:$E$61,3,FALSE),VLOOKUP($D122,'選手データ'!$G$2:$J$61,3,FALSE))))</f>
      </c>
      <c r="F123" s="333" t="s">
        <v>1424</v>
      </c>
      <c r="G123" s="174"/>
      <c r="H123" s="178"/>
      <c r="I123" s="182"/>
      <c r="Y123" s="196"/>
      <c r="AA123" s="128"/>
      <c r="AB123" s="128"/>
      <c r="AC123" s="128"/>
      <c r="AD123" s="128"/>
      <c r="AE123" s="128"/>
      <c r="AF123" s="126"/>
      <c r="AG123" s="127"/>
      <c r="AH123" s="127"/>
      <c r="AI123" s="127"/>
      <c r="AJ123" s="127"/>
      <c r="AK123" s="127"/>
      <c r="AL123" s="127"/>
      <c r="AM123" s="127"/>
      <c r="AN123" s="152"/>
      <c r="AO123" s="127"/>
      <c r="AP123" s="127"/>
      <c r="AQ123" s="129"/>
    </row>
    <row r="124" spans="2:43" ht="27" customHeight="1">
      <c r="B124" s="319">
        <v>54</v>
      </c>
      <c r="C124" s="321"/>
      <c r="D124" s="321"/>
      <c r="E124" s="48">
        <f>IF($D124="","",IF($C124="","",IF(LEFT($C124,2)="男子",VLOOKUP($D124,'選手データ'!$B$2:$E$61,2,FALSE),VLOOKUP($D124,'選手データ'!$G$2:$J$61,2,FALSE))))</f>
      </c>
      <c r="F124" s="334">
        <f>IF($D124="","",IF($C124="","",IF(LEFT($C124,2)="男子",VLOOKUP($D124,'選手データ'!$B$2:$E$61,4,FALSE),VLOOKUP($D124,'選手データ'!$G$2:$J$61,4,FALSE))))</f>
      </c>
      <c r="G124" s="174"/>
      <c r="H124" s="178"/>
      <c r="I124" s="182"/>
      <c r="Y124" s="196">
        <f>C124&amp;G124</f>
      </c>
      <c r="AA124" s="128"/>
      <c r="AB124" s="128"/>
      <c r="AC124" s="128"/>
      <c r="AD124" s="128"/>
      <c r="AE124" s="128"/>
      <c r="AF124" s="127"/>
      <c r="AG124" s="127"/>
      <c r="AH124" s="127"/>
      <c r="AI124" s="127"/>
      <c r="AJ124" s="127"/>
      <c r="AK124" s="127"/>
      <c r="AL124" s="127"/>
      <c r="AM124" s="127"/>
      <c r="AN124" s="152"/>
      <c r="AO124" s="126"/>
      <c r="AP124" s="127"/>
      <c r="AQ124" s="129"/>
    </row>
    <row r="125" spans="2:43" ht="27" customHeight="1">
      <c r="B125" s="319"/>
      <c r="C125" s="321"/>
      <c r="D125" s="321"/>
      <c r="E125" s="49">
        <f>IF($D124="","",IF($C124="","",IF(LEFT($C124,2)="男子",VLOOKUP($D124,'選手データ'!$B$2:$E$61,3,FALSE),VLOOKUP($D124,'選手データ'!$G$2:$J$61,3,FALSE))))</f>
      </c>
      <c r="F125" s="333" t="s">
        <v>1424</v>
      </c>
      <c r="G125" s="174"/>
      <c r="H125" s="178"/>
      <c r="I125" s="182"/>
      <c r="Y125" s="196"/>
      <c r="AA125" s="128"/>
      <c r="AB125" s="130"/>
      <c r="AC125" s="128"/>
      <c r="AD125" s="128"/>
      <c r="AE125" s="128"/>
      <c r="AF125" s="127"/>
      <c r="AG125" s="126"/>
      <c r="AH125" s="127"/>
      <c r="AI125" s="127"/>
      <c r="AJ125" s="127"/>
      <c r="AK125" s="127"/>
      <c r="AL125" s="127"/>
      <c r="AM125" s="127"/>
      <c r="AN125" s="152"/>
      <c r="AO125" s="126"/>
      <c r="AP125" s="127"/>
      <c r="AQ125" s="129"/>
    </row>
    <row r="126" spans="2:43" ht="27" customHeight="1">
      <c r="B126" s="319">
        <v>55</v>
      </c>
      <c r="C126" s="321"/>
      <c r="D126" s="321"/>
      <c r="E126" s="48">
        <f>IF($D126="","",IF($C126="","",IF(LEFT($C126,2)="男子",VLOOKUP($D126,'選手データ'!$B$2:$E$61,2,FALSE),VLOOKUP($D126,'選手データ'!$G$2:$J$61,2,FALSE))))</f>
      </c>
      <c r="F126" s="334">
        <f>IF($D126="","",IF($C126="","",IF(LEFT($C126,2)="男子",VLOOKUP($D126,'選手データ'!$B$2:$E$61,4,FALSE),VLOOKUP($D126,'選手データ'!$G$2:$J$61,4,FALSE))))</f>
      </c>
      <c r="G126" s="174"/>
      <c r="H126" s="178"/>
      <c r="I126" s="182"/>
      <c r="Y126" s="196">
        <f>C126&amp;G126</f>
      </c>
      <c r="AA126" s="130"/>
      <c r="AB126" s="128"/>
      <c r="AC126" s="130"/>
      <c r="AD126" s="130"/>
      <c r="AE126" s="130"/>
      <c r="AF126" s="126"/>
      <c r="AG126" s="126"/>
      <c r="AH126" s="127"/>
      <c r="AI126" s="127"/>
      <c r="AJ126" s="127"/>
      <c r="AK126" s="127"/>
      <c r="AL126" s="127"/>
      <c r="AM126" s="127"/>
      <c r="AN126" s="152"/>
      <c r="AO126" s="127"/>
      <c r="AP126" s="127"/>
      <c r="AQ126" s="129"/>
    </row>
    <row r="127" spans="2:43" ht="27" customHeight="1">
      <c r="B127" s="319"/>
      <c r="C127" s="321"/>
      <c r="D127" s="321"/>
      <c r="E127" s="49">
        <f>IF($D126="","",IF($C126="","",IF(LEFT($C126,2)="男子",VLOOKUP($D126,'選手データ'!$B$2:$E$61,3,FALSE),VLOOKUP($D126,'選手データ'!$G$2:$J$61,3,FALSE))))</f>
      </c>
      <c r="F127" s="333" t="s">
        <v>1424</v>
      </c>
      <c r="G127" s="174"/>
      <c r="H127" s="178"/>
      <c r="I127" s="182"/>
      <c r="Y127" s="196"/>
      <c r="AA127" s="128"/>
      <c r="AB127" s="128"/>
      <c r="AC127" s="128"/>
      <c r="AD127" s="128"/>
      <c r="AE127" s="128"/>
      <c r="AF127" s="126"/>
      <c r="AG127" s="126"/>
      <c r="AH127" s="127"/>
      <c r="AI127" s="127"/>
      <c r="AJ127" s="127"/>
      <c r="AK127" s="127"/>
      <c r="AL127" s="127"/>
      <c r="AM127" s="127"/>
      <c r="AN127" s="152"/>
      <c r="AO127" s="127"/>
      <c r="AP127" s="127"/>
      <c r="AQ127" s="129"/>
    </row>
    <row r="128" spans="2:43" ht="27" customHeight="1">
      <c r="B128" s="388">
        <v>56</v>
      </c>
      <c r="C128" s="344"/>
      <c r="D128" s="344"/>
      <c r="E128" s="51">
        <f>IF($D128="","",IF($C128="","",IF(LEFT($C128,2)="男子",VLOOKUP($D128,'選手データ'!$B$2:$E$61,2,FALSE),VLOOKUP($D128,'選手データ'!$G$2:$J$61,2,FALSE))))</f>
      </c>
      <c r="F128" s="389">
        <f>IF($D128="","",IF($C128="","",IF(LEFT($C128,2)="男子",VLOOKUP($D128,'選手データ'!$B$2:$E$61,4,FALSE),VLOOKUP($D128,'選手データ'!$G$2:$J$61,4,FALSE))))</f>
      </c>
      <c r="G128" s="177"/>
      <c r="H128" s="178"/>
      <c r="I128" s="182"/>
      <c r="Y128" s="196">
        <f>C128&amp;G128</f>
      </c>
      <c r="AA128" s="128"/>
      <c r="AB128" s="128"/>
      <c r="AC128" s="128"/>
      <c r="AD128" s="128"/>
      <c r="AE128" s="128"/>
      <c r="AF128" s="126"/>
      <c r="AG128" s="126"/>
      <c r="AH128" s="127"/>
      <c r="AI128" s="127"/>
      <c r="AJ128" s="127"/>
      <c r="AK128" s="127"/>
      <c r="AL128" s="127"/>
      <c r="AM128" s="127"/>
      <c r="AN128" s="152"/>
      <c r="AO128" s="127"/>
      <c r="AP128" s="127"/>
      <c r="AQ128" s="129"/>
    </row>
    <row r="129" spans="2:43" ht="27" customHeight="1">
      <c r="B129" s="319"/>
      <c r="C129" s="321"/>
      <c r="D129" s="321"/>
      <c r="E129" s="49">
        <f>IF($D128="","",IF($C128="","",IF(LEFT($C128,2)="男子",VLOOKUP($D128,'選手データ'!$B$2:$E$61,3,FALSE),VLOOKUP($D128,'選手データ'!$G$2:$J$61,3,FALSE))))</f>
      </c>
      <c r="F129" s="333" t="s">
        <v>1424</v>
      </c>
      <c r="G129" s="174"/>
      <c r="H129" s="178"/>
      <c r="I129" s="182"/>
      <c r="Y129" s="196"/>
      <c r="AA129" s="128"/>
      <c r="AB129" s="128"/>
      <c r="AC129" s="128"/>
      <c r="AD129" s="128"/>
      <c r="AE129" s="128"/>
      <c r="AF129" s="126"/>
      <c r="AG129" s="126"/>
      <c r="AH129" s="127"/>
      <c r="AI129" s="127"/>
      <c r="AJ129" s="127"/>
      <c r="AK129" s="127"/>
      <c r="AL129" s="127"/>
      <c r="AM129" s="127"/>
      <c r="AN129" s="127"/>
      <c r="AO129" s="127"/>
      <c r="AP129" s="127"/>
      <c r="AQ129" s="129"/>
    </row>
    <row r="130" spans="2:43" ht="27" customHeight="1">
      <c r="B130" s="319">
        <v>57</v>
      </c>
      <c r="C130" s="321"/>
      <c r="D130" s="321"/>
      <c r="E130" s="48">
        <f>IF($D130="","",IF($C130="","",IF(LEFT($C130,2)="男子",VLOOKUP($D130,'選手データ'!$B$2:$E$61,2,FALSE),VLOOKUP($D130,'選手データ'!$G$2:$J$61,2,FALSE))))</f>
      </c>
      <c r="F130" s="334">
        <f>IF($D130="","",IF($C130="","",IF(LEFT($C130,2)="男子",VLOOKUP($D130,'選手データ'!$B$2:$E$61,4,FALSE),VLOOKUP($D130,'選手データ'!$G$2:$J$61,4,FALSE))))</f>
      </c>
      <c r="G130" s="174"/>
      <c r="H130" s="178"/>
      <c r="I130" s="182"/>
      <c r="Y130" s="196">
        <f>C130&amp;G130</f>
      </c>
      <c r="AA130" s="128"/>
      <c r="AB130" s="128"/>
      <c r="AC130" s="128"/>
      <c r="AD130" s="128"/>
      <c r="AE130" s="128"/>
      <c r="AF130" s="126"/>
      <c r="AG130" s="126"/>
      <c r="AH130" s="127"/>
      <c r="AI130" s="127"/>
      <c r="AJ130" s="127"/>
      <c r="AK130" s="127"/>
      <c r="AL130" s="127"/>
      <c r="AM130" s="127"/>
      <c r="AN130" s="126"/>
      <c r="AO130" s="126"/>
      <c r="AP130" s="127"/>
      <c r="AQ130" s="129"/>
    </row>
    <row r="131" spans="2:43" ht="27" customHeight="1">
      <c r="B131" s="319"/>
      <c r="C131" s="321"/>
      <c r="D131" s="321"/>
      <c r="E131" s="49">
        <f>IF($D130="","",IF($C130="","",IF(LEFT($C130,2)="男子",VLOOKUP($D130,'選手データ'!$B$2:$E$61,3,FALSE),VLOOKUP($D130,'選手データ'!$G$2:$J$61,3,FALSE))))</f>
      </c>
      <c r="F131" s="333" t="s">
        <v>1424</v>
      </c>
      <c r="G131" s="174"/>
      <c r="H131" s="178"/>
      <c r="I131" s="182"/>
      <c r="Y131" s="196"/>
      <c r="AA131" s="128"/>
      <c r="AB131" s="128"/>
      <c r="AC131" s="128"/>
      <c r="AD131" s="128"/>
      <c r="AE131" s="128"/>
      <c r="AF131" s="126"/>
      <c r="AG131" s="127"/>
      <c r="AH131" s="127"/>
      <c r="AI131" s="127"/>
      <c r="AJ131" s="127"/>
      <c r="AK131" s="127"/>
      <c r="AL131" s="127"/>
      <c r="AM131" s="127"/>
      <c r="AN131" s="127"/>
      <c r="AO131" s="127"/>
      <c r="AP131" s="127"/>
      <c r="AQ131" s="129"/>
    </row>
    <row r="132" spans="2:43" ht="27" customHeight="1">
      <c r="B132" s="319">
        <v>58</v>
      </c>
      <c r="C132" s="321"/>
      <c r="D132" s="321"/>
      <c r="E132" s="48">
        <f>IF($D132="","",IF($C132="","",IF(LEFT($C132,2)="男子",VLOOKUP($D132,'選手データ'!$B$2:$E$61,2,FALSE),VLOOKUP($D132,'選手データ'!$G$2:$J$61,2,FALSE))))</f>
      </c>
      <c r="F132" s="334">
        <f>IF($D132="","",IF($C132="","",IF(LEFT($C132,2)="男子",VLOOKUP($D132,'選手データ'!$B$2:$E$61,4,FALSE),VLOOKUP($D132,'選手データ'!$G$2:$J$61,4,FALSE))))</f>
      </c>
      <c r="G132" s="174"/>
      <c r="H132" s="178"/>
      <c r="I132" s="182"/>
      <c r="Y132" s="196">
        <f>C132&amp;G132</f>
      </c>
      <c r="AA132" s="128"/>
      <c r="AB132" s="128"/>
      <c r="AC132" s="128"/>
      <c r="AD132" s="128"/>
      <c r="AE132" s="128"/>
      <c r="AF132" s="127"/>
      <c r="AG132" s="126"/>
      <c r="AH132" s="127"/>
      <c r="AI132" s="127"/>
      <c r="AJ132" s="127"/>
      <c r="AK132" s="127"/>
      <c r="AL132" s="127"/>
      <c r="AM132" s="127"/>
      <c r="AN132" s="127"/>
      <c r="AO132" s="126"/>
      <c r="AP132" s="127"/>
      <c r="AQ132" s="129"/>
    </row>
    <row r="133" spans="2:43" ht="27" customHeight="1">
      <c r="B133" s="319"/>
      <c r="C133" s="321"/>
      <c r="D133" s="321"/>
      <c r="E133" s="49">
        <f>IF($D132="","",IF($C132="","",IF(LEFT($C132,2)="男子",VLOOKUP($D132,'選手データ'!$B$2:$E$61,3,FALSE),VLOOKUP($D132,'選手データ'!$G$2:$J$61,3,FALSE))))</f>
      </c>
      <c r="F133" s="333" t="s">
        <v>1424</v>
      </c>
      <c r="G133" s="174"/>
      <c r="H133" s="178"/>
      <c r="I133" s="182"/>
      <c r="Y133" s="196"/>
      <c r="AA133" s="128"/>
      <c r="AB133" s="129"/>
      <c r="AC133" s="128"/>
      <c r="AD133" s="128"/>
      <c r="AE133" s="128"/>
      <c r="AF133" s="126"/>
      <c r="AG133" s="126"/>
      <c r="AH133" s="126"/>
      <c r="AI133" s="126"/>
      <c r="AJ133" s="126"/>
      <c r="AK133" s="126"/>
      <c r="AL133" s="126"/>
      <c r="AM133" s="127"/>
      <c r="AN133" s="127"/>
      <c r="AO133" s="127"/>
      <c r="AP133" s="127"/>
      <c r="AQ133" s="129"/>
    </row>
    <row r="134" spans="2:43" ht="27" customHeight="1">
      <c r="B134" s="319">
        <v>59</v>
      </c>
      <c r="C134" s="321"/>
      <c r="D134" s="321"/>
      <c r="E134" s="48">
        <f>IF($D134="","",IF($C134="","",IF(LEFT($C134,2)="男子",VLOOKUP($D134,'選手データ'!$B$2:$E$61,2,FALSE),VLOOKUP($D134,'選手データ'!$G$2:$J$61,2,FALSE))))</f>
      </c>
      <c r="F134" s="334">
        <f>IF($D134="","",IF($C134="","",IF(LEFT($C134,2)="男子",VLOOKUP($D134,'選手データ'!$B$2:$E$61,4,FALSE),VLOOKUP($D134,'選手データ'!$G$2:$J$61,4,FALSE))))</f>
      </c>
      <c r="G134" s="174"/>
      <c r="H134" s="178"/>
      <c r="I134" s="182"/>
      <c r="Y134" s="196">
        <f>C134&amp;G134</f>
      </c>
      <c r="AA134" s="129"/>
      <c r="AC134" s="129"/>
      <c r="AD134" s="129"/>
      <c r="AE134" s="129"/>
      <c r="AF134" s="126"/>
      <c r="AG134" s="126"/>
      <c r="AH134" s="126"/>
      <c r="AI134" s="126"/>
      <c r="AJ134" s="126"/>
      <c r="AK134" s="126"/>
      <c r="AL134" s="126"/>
      <c r="AM134" s="127"/>
      <c r="AN134" s="92"/>
      <c r="AO134" s="126"/>
      <c r="AP134" s="127"/>
      <c r="AQ134" s="129"/>
    </row>
    <row r="135" spans="2:43" ht="27" customHeight="1">
      <c r="B135" s="319"/>
      <c r="C135" s="321"/>
      <c r="D135" s="321"/>
      <c r="E135" s="49">
        <f>IF($D134="","",IF($C134="","",IF(LEFT($C134,2)="男子",VLOOKUP($D134,'選手データ'!$B$2:$E$61,3,FALSE),VLOOKUP($D134,'選手データ'!$G$2:$J$61,3,FALSE))))</f>
      </c>
      <c r="F135" s="333" t="s">
        <v>1424</v>
      </c>
      <c r="G135" s="174"/>
      <c r="H135" s="178"/>
      <c r="I135" s="182"/>
      <c r="Y135" s="196"/>
      <c r="AF135" s="126"/>
      <c r="AG135" s="126"/>
      <c r="AH135" s="92"/>
      <c r="AI135" s="158"/>
      <c r="AJ135" s="158"/>
      <c r="AK135" s="158"/>
      <c r="AL135" s="158"/>
      <c r="AM135" s="127"/>
      <c r="AO135" s="126"/>
      <c r="AP135" s="127"/>
      <c r="AQ135" s="129"/>
    </row>
    <row r="136" spans="2:43" ht="27" customHeight="1">
      <c r="B136" s="319">
        <v>60</v>
      </c>
      <c r="C136" s="321"/>
      <c r="D136" s="321"/>
      <c r="E136" s="48">
        <f>IF($D136="","",IF($C136="","",IF(LEFT($C136,2)="男子",VLOOKUP($D136,'選手データ'!$B$2:$E$61,2,FALSE),VLOOKUP($D136,'選手データ'!$G$2:$J$61,2,FALSE))))</f>
      </c>
      <c r="F136" s="335">
        <f>IF($D136="","",IF($C136="","",IF(LEFT($C136,2)="男子",VLOOKUP($D136,'選手データ'!$B$2:$E$61,4,FALSE),VLOOKUP($D136,'選手データ'!$G$2:$J$61,4,FALSE))))</f>
      </c>
      <c r="G136" s="174"/>
      <c r="H136" s="178"/>
      <c r="I136" s="182"/>
      <c r="Y136" s="196">
        <f>C136&amp;G136</f>
      </c>
      <c r="AF136" s="126"/>
      <c r="AG136" s="126"/>
      <c r="AM136" s="126"/>
      <c r="AO136" s="126"/>
      <c r="AP136" s="127"/>
      <c r="AQ136" s="129"/>
    </row>
    <row r="137" spans="2:43" ht="27" customHeight="1" thickBot="1">
      <c r="B137" s="376"/>
      <c r="C137" s="337"/>
      <c r="D137" s="337"/>
      <c r="E137" s="52">
        <f>IF($D136="","",IF($C136="","",IF(LEFT($C136,2)="男子",VLOOKUP($D136,'選手データ'!$B$2:$E$61,3,FALSE),VLOOKUP($D136,'選手データ'!$G$2:$J$61,3,FALSE))))</f>
      </c>
      <c r="F137" s="336" t="s">
        <v>1424</v>
      </c>
      <c r="G137" s="175"/>
      <c r="H137" s="183"/>
      <c r="I137" s="184"/>
      <c r="Y137" s="196"/>
      <c r="AF137" s="126"/>
      <c r="AG137" s="158"/>
      <c r="AM137" s="126"/>
      <c r="AO137" s="126"/>
      <c r="AP137" s="127"/>
      <c r="AQ137" s="129"/>
    </row>
    <row r="138" spans="32:43" ht="20.25" customHeight="1">
      <c r="AF138" s="92"/>
      <c r="AM138" s="92"/>
      <c r="AO138" s="92"/>
      <c r="AP138" s="92"/>
      <c r="AQ138" s="129"/>
    </row>
    <row r="139" ht="20.25" customHeight="1"/>
    <row r="140" ht="20.25" customHeight="1"/>
  </sheetData>
  <sheetProtection password="CC6F" sheet="1"/>
  <mergeCells count="279">
    <mergeCell ref="A1:B1"/>
    <mergeCell ref="C1:F1"/>
    <mergeCell ref="AA3:AL9"/>
    <mergeCell ref="B134:B135"/>
    <mergeCell ref="C134:C135"/>
    <mergeCell ref="D134:D135"/>
    <mergeCell ref="F134:F135"/>
    <mergeCell ref="B136:B137"/>
    <mergeCell ref="C136:C137"/>
    <mergeCell ref="D136:D137"/>
    <mergeCell ref="F136:F137"/>
    <mergeCell ref="C132:C133"/>
    <mergeCell ref="D132:D133"/>
    <mergeCell ref="F132:F133"/>
    <mergeCell ref="B130:B131"/>
    <mergeCell ref="C130:C131"/>
    <mergeCell ref="D130:D131"/>
    <mergeCell ref="F130:F131"/>
    <mergeCell ref="B132:B133"/>
    <mergeCell ref="D5:E5"/>
    <mergeCell ref="I5:I6"/>
    <mergeCell ref="B7:C7"/>
    <mergeCell ref="D108:D109"/>
    <mergeCell ref="F14:F15"/>
    <mergeCell ref="G5:H5"/>
    <mergeCell ref="F7:I7"/>
    <mergeCell ref="G6:H6"/>
    <mergeCell ref="E8:F8"/>
    <mergeCell ref="E9:F9"/>
    <mergeCell ref="H8:I8"/>
    <mergeCell ref="H9:I9"/>
    <mergeCell ref="B128:B129"/>
    <mergeCell ref="C128:C129"/>
    <mergeCell ref="D128:D129"/>
    <mergeCell ref="F128:F129"/>
    <mergeCell ref="B90:B91"/>
    <mergeCell ref="D94:D95"/>
    <mergeCell ref="F22:F23"/>
    <mergeCell ref="F24:F25"/>
    <mergeCell ref="F28:F29"/>
    <mergeCell ref="F26:F27"/>
    <mergeCell ref="B104:B105"/>
    <mergeCell ref="D102:D103"/>
    <mergeCell ref="B98:B99"/>
    <mergeCell ref="C98:C99"/>
    <mergeCell ref="D98:D99"/>
    <mergeCell ref="D100:D101"/>
    <mergeCell ref="D104:D105"/>
    <mergeCell ref="B94:B95"/>
    <mergeCell ref="D106:D107"/>
    <mergeCell ref="B110:B111"/>
    <mergeCell ref="C110:C111"/>
    <mergeCell ref="B116:B117"/>
    <mergeCell ref="C116:C117"/>
    <mergeCell ref="D110:D111"/>
    <mergeCell ref="C114:C115"/>
    <mergeCell ref="D114:D115"/>
    <mergeCell ref="C112:C113"/>
    <mergeCell ref="B112:B113"/>
    <mergeCell ref="B106:B107"/>
    <mergeCell ref="C106:C107"/>
    <mergeCell ref="C108:C109"/>
    <mergeCell ref="B108:B109"/>
    <mergeCell ref="B88:B89"/>
    <mergeCell ref="C88:C89"/>
    <mergeCell ref="C104:C105"/>
    <mergeCell ref="C92:C93"/>
    <mergeCell ref="D92:D93"/>
    <mergeCell ref="B96:B97"/>
    <mergeCell ref="C96:C97"/>
    <mergeCell ref="C86:C87"/>
    <mergeCell ref="D86:D87"/>
    <mergeCell ref="B100:B101"/>
    <mergeCell ref="C90:C91"/>
    <mergeCell ref="D90:D91"/>
    <mergeCell ref="B84:B85"/>
    <mergeCell ref="C84:C85"/>
    <mergeCell ref="D84:D85"/>
    <mergeCell ref="D88:D89"/>
    <mergeCell ref="B86:B87"/>
    <mergeCell ref="D96:D97"/>
    <mergeCell ref="B92:B93"/>
    <mergeCell ref="D80:D81"/>
    <mergeCell ref="B72:B73"/>
    <mergeCell ref="C72:C73"/>
    <mergeCell ref="D72:D73"/>
    <mergeCell ref="C76:C77"/>
    <mergeCell ref="D76:D77"/>
    <mergeCell ref="B78:B79"/>
    <mergeCell ref="C78:C79"/>
    <mergeCell ref="B82:B83"/>
    <mergeCell ref="C82:C83"/>
    <mergeCell ref="D82:D83"/>
    <mergeCell ref="B74:B75"/>
    <mergeCell ref="C74:C75"/>
    <mergeCell ref="D74:D75"/>
    <mergeCell ref="B76:B77"/>
    <mergeCell ref="D78:D79"/>
    <mergeCell ref="B80:B81"/>
    <mergeCell ref="C80:C81"/>
    <mergeCell ref="B68:B69"/>
    <mergeCell ref="C68:C69"/>
    <mergeCell ref="D68:D69"/>
    <mergeCell ref="B70:B71"/>
    <mergeCell ref="C70:C71"/>
    <mergeCell ref="D70:D71"/>
    <mergeCell ref="B64:B65"/>
    <mergeCell ref="C64:C65"/>
    <mergeCell ref="D64:D65"/>
    <mergeCell ref="B66:B67"/>
    <mergeCell ref="C66:C67"/>
    <mergeCell ref="D66:D67"/>
    <mergeCell ref="B58:B59"/>
    <mergeCell ref="C58:C59"/>
    <mergeCell ref="D58:D59"/>
    <mergeCell ref="B62:B63"/>
    <mergeCell ref="C62:C63"/>
    <mergeCell ref="D62:D63"/>
    <mergeCell ref="B60:B61"/>
    <mergeCell ref="C60:C61"/>
    <mergeCell ref="D60:D61"/>
    <mergeCell ref="B56:B57"/>
    <mergeCell ref="C56:C57"/>
    <mergeCell ref="D56:D57"/>
    <mergeCell ref="B52:B53"/>
    <mergeCell ref="C52:C53"/>
    <mergeCell ref="D52:D53"/>
    <mergeCell ref="B54:B55"/>
    <mergeCell ref="D54:D55"/>
    <mergeCell ref="C54:C55"/>
    <mergeCell ref="B48:B49"/>
    <mergeCell ref="C48:C49"/>
    <mergeCell ref="D48:D49"/>
    <mergeCell ref="B50:B51"/>
    <mergeCell ref="C50:C51"/>
    <mergeCell ref="D50:D51"/>
    <mergeCell ref="B42:B43"/>
    <mergeCell ref="C42:C43"/>
    <mergeCell ref="D42:D43"/>
    <mergeCell ref="C38:C39"/>
    <mergeCell ref="D38:D39"/>
    <mergeCell ref="B44:B45"/>
    <mergeCell ref="C44:C45"/>
    <mergeCell ref="D44:D45"/>
    <mergeCell ref="B46:B47"/>
    <mergeCell ref="C46:C47"/>
    <mergeCell ref="D46:D47"/>
    <mergeCell ref="B36:B37"/>
    <mergeCell ref="C36:C37"/>
    <mergeCell ref="D36:D37"/>
    <mergeCell ref="B40:B41"/>
    <mergeCell ref="C40:C41"/>
    <mergeCell ref="D40:D41"/>
    <mergeCell ref="B38:B39"/>
    <mergeCell ref="D22:D23"/>
    <mergeCell ref="B24:B25"/>
    <mergeCell ref="C24:C25"/>
    <mergeCell ref="B20:B21"/>
    <mergeCell ref="B34:B35"/>
    <mergeCell ref="C34:C35"/>
    <mergeCell ref="D34:D35"/>
    <mergeCell ref="B32:B33"/>
    <mergeCell ref="C32:C33"/>
    <mergeCell ref="D32:D33"/>
    <mergeCell ref="B14:B15"/>
    <mergeCell ref="B30:B31"/>
    <mergeCell ref="C30:C31"/>
    <mergeCell ref="D30:D31"/>
    <mergeCell ref="D18:D19"/>
    <mergeCell ref="D24:D25"/>
    <mergeCell ref="B26:B27"/>
    <mergeCell ref="C26:C27"/>
    <mergeCell ref="D26:D27"/>
    <mergeCell ref="C20:C21"/>
    <mergeCell ref="G1:I1"/>
    <mergeCell ref="H3:I3"/>
    <mergeCell ref="D4:E4"/>
    <mergeCell ref="H4:I4"/>
    <mergeCell ref="D14:D15"/>
    <mergeCell ref="C16:C17"/>
    <mergeCell ref="D16:D17"/>
    <mergeCell ref="C14:C15"/>
    <mergeCell ref="D6:E6"/>
    <mergeCell ref="B8:C9"/>
    <mergeCell ref="G14:I14"/>
    <mergeCell ref="G15:I15"/>
    <mergeCell ref="F16:F17"/>
    <mergeCell ref="B3:C3"/>
    <mergeCell ref="F4:G4"/>
    <mergeCell ref="D3:E3"/>
    <mergeCell ref="F3:G3"/>
    <mergeCell ref="B6:C6"/>
    <mergeCell ref="B11:C11"/>
    <mergeCell ref="B16:B17"/>
    <mergeCell ref="F58:F59"/>
    <mergeCell ref="F42:F43"/>
    <mergeCell ref="F44:F45"/>
    <mergeCell ref="F46:F47"/>
    <mergeCell ref="F48:F49"/>
    <mergeCell ref="F54:F55"/>
    <mergeCell ref="F56:F57"/>
    <mergeCell ref="F50:F51"/>
    <mergeCell ref="C22:C23"/>
    <mergeCell ref="B18:B19"/>
    <mergeCell ref="C18:C19"/>
    <mergeCell ref="D20:D21"/>
    <mergeCell ref="F20:F21"/>
    <mergeCell ref="F40:F41"/>
    <mergeCell ref="F30:F31"/>
    <mergeCell ref="C28:C29"/>
    <mergeCell ref="D28:D29"/>
    <mergeCell ref="B28:B29"/>
    <mergeCell ref="F64:F65"/>
    <mergeCell ref="F60:F61"/>
    <mergeCell ref="F68:F69"/>
    <mergeCell ref="F66:F67"/>
    <mergeCell ref="F62:F63"/>
    <mergeCell ref="B4:C4"/>
    <mergeCell ref="B5:C5"/>
    <mergeCell ref="F32:F33"/>
    <mergeCell ref="F18:F19"/>
    <mergeCell ref="B22:B23"/>
    <mergeCell ref="F80:F81"/>
    <mergeCell ref="F88:F89"/>
    <mergeCell ref="F106:F107"/>
    <mergeCell ref="F108:F109"/>
    <mergeCell ref="F94:F95"/>
    <mergeCell ref="F82:F83"/>
    <mergeCell ref="F84:F85"/>
    <mergeCell ref="F86:F87"/>
    <mergeCell ref="F98:F99"/>
    <mergeCell ref="D112:D113"/>
    <mergeCell ref="F52:F53"/>
    <mergeCell ref="F74:F75"/>
    <mergeCell ref="F76:F77"/>
    <mergeCell ref="F78:F79"/>
    <mergeCell ref="F70:F71"/>
    <mergeCell ref="F110:F111"/>
    <mergeCell ref="F72:F73"/>
    <mergeCell ref="F102:F103"/>
    <mergeCell ref="F96:F97"/>
    <mergeCell ref="B120:B121"/>
    <mergeCell ref="C120:C121"/>
    <mergeCell ref="D120:D121"/>
    <mergeCell ref="F100:F101"/>
    <mergeCell ref="F90:F91"/>
    <mergeCell ref="F92:F93"/>
    <mergeCell ref="C94:C95"/>
    <mergeCell ref="C100:C101"/>
    <mergeCell ref="B102:B103"/>
    <mergeCell ref="C102:C103"/>
    <mergeCell ref="B124:B125"/>
    <mergeCell ref="C124:C125"/>
    <mergeCell ref="D124:D125"/>
    <mergeCell ref="F124:F125"/>
    <mergeCell ref="F116:F117"/>
    <mergeCell ref="C118:C119"/>
    <mergeCell ref="B122:B123"/>
    <mergeCell ref="C122:C123"/>
    <mergeCell ref="D122:D123"/>
    <mergeCell ref="F122:F123"/>
    <mergeCell ref="F36:F37"/>
    <mergeCell ref="F38:F39"/>
    <mergeCell ref="B126:B127"/>
    <mergeCell ref="C126:C127"/>
    <mergeCell ref="D126:D127"/>
    <mergeCell ref="F126:F127"/>
    <mergeCell ref="F120:F121"/>
    <mergeCell ref="F112:F113"/>
    <mergeCell ref="B114:B115"/>
    <mergeCell ref="D116:D117"/>
    <mergeCell ref="AI27:AL27"/>
    <mergeCell ref="AB29:AE29"/>
    <mergeCell ref="B118:B119"/>
    <mergeCell ref="D118:D119"/>
    <mergeCell ref="F118:F119"/>
    <mergeCell ref="F114:F115"/>
    <mergeCell ref="F104:F105"/>
    <mergeCell ref="F34:F35"/>
  </mergeCells>
  <conditionalFormatting sqref="G15">
    <cfRule type="containsText" priority="61" dxfId="29" operator="containsText" text="未">
      <formula>NOT(ISERROR(SEARCH("未",G15)))</formula>
    </cfRule>
    <cfRule type="containsText" priority="62" dxfId="30" operator="containsText" text="未">
      <formula>NOT(ISERROR(SEARCH("未",G15)))</formula>
    </cfRule>
    <cfRule type="containsText" priority="63" dxfId="21" operator="containsText" text="未">
      <formula>NOT(ISERROR(SEARCH("未",G15)))</formula>
    </cfRule>
  </conditionalFormatting>
  <conditionalFormatting sqref="C18:D137">
    <cfRule type="containsText" priority="52" dxfId="20" operator="containsText" stopIfTrue="1" text="女">
      <formula>NOT(ISERROR(SEARCH("女",C18)))</formula>
    </cfRule>
    <cfRule type="containsText" priority="53" dxfId="19" operator="containsText" stopIfTrue="1" text="男">
      <formula>NOT(ISERROR(SEARCH("男",C18)))</formula>
    </cfRule>
  </conditionalFormatting>
  <conditionalFormatting sqref="Z12:AE12">
    <cfRule type="expression" priority="37" dxfId="31" stopIfTrue="1">
      <formula>$BL$14&gt;0</formula>
    </cfRule>
  </conditionalFormatting>
  <conditionalFormatting sqref="AH22">
    <cfRule type="expression" priority="36" dxfId="32" stopIfTrue="1">
      <formula>$AH$22=4</formula>
    </cfRule>
  </conditionalFormatting>
  <conditionalFormatting sqref="AA17">
    <cfRule type="expression" priority="28" dxfId="32" stopIfTrue="1">
      <formula>BE17=1</formula>
    </cfRule>
  </conditionalFormatting>
  <conditionalFormatting sqref="AH18:AH21">
    <cfRule type="expression" priority="17" dxfId="32" stopIfTrue="1">
      <formula>BL18=1</formula>
    </cfRule>
  </conditionalFormatting>
  <conditionalFormatting sqref="AH24:AH25">
    <cfRule type="expression" priority="16" dxfId="32" stopIfTrue="1">
      <formula>BL23=1</formula>
    </cfRule>
  </conditionalFormatting>
  <conditionalFormatting sqref="AI16">
    <cfRule type="expression" priority="15" dxfId="32" stopIfTrue="1">
      <formula>BM16=1</formula>
    </cfRule>
  </conditionalFormatting>
  <conditionalFormatting sqref="AJ16">
    <cfRule type="expression" priority="14" dxfId="32" stopIfTrue="1">
      <formula>BN16=1</formula>
    </cfRule>
  </conditionalFormatting>
  <conditionalFormatting sqref="AK16">
    <cfRule type="expression" priority="13" dxfId="32" stopIfTrue="1">
      <formula>BO16=1</formula>
    </cfRule>
  </conditionalFormatting>
  <conditionalFormatting sqref="AI23">
    <cfRule type="expression" priority="12" dxfId="32" stopIfTrue="1">
      <formula>BM22=1</formula>
    </cfRule>
  </conditionalFormatting>
  <conditionalFormatting sqref="AL23">
    <cfRule type="expression" priority="11" dxfId="32" stopIfTrue="1">
      <formula>BP22=1</formula>
    </cfRule>
  </conditionalFormatting>
  <conditionalFormatting sqref="AA18:AA19">
    <cfRule type="expression" priority="10" dxfId="32" stopIfTrue="1">
      <formula>BE18=1</formula>
    </cfRule>
  </conditionalFormatting>
  <conditionalFormatting sqref="AA21:AA24">
    <cfRule type="expression" priority="9" dxfId="32" stopIfTrue="1">
      <formula>BE21=1</formula>
    </cfRule>
  </conditionalFormatting>
  <conditionalFormatting sqref="AA26:AA27">
    <cfRule type="expression" priority="8" dxfId="32" stopIfTrue="1">
      <formula>BE26=1</formula>
    </cfRule>
  </conditionalFormatting>
  <conditionalFormatting sqref="AB16">
    <cfRule type="expression" priority="7" dxfId="32" stopIfTrue="1">
      <formula>BF16=1</formula>
    </cfRule>
  </conditionalFormatting>
  <conditionalFormatting sqref="AB20">
    <cfRule type="expression" priority="6" dxfId="32" stopIfTrue="1">
      <formula>BF20=1</formula>
    </cfRule>
  </conditionalFormatting>
  <conditionalFormatting sqref="AB25">
    <cfRule type="expression" priority="5" dxfId="32" stopIfTrue="1">
      <formula>BF25=1</formula>
    </cfRule>
  </conditionalFormatting>
  <conditionalFormatting sqref="AC16:AD16">
    <cfRule type="expression" priority="4" dxfId="32" stopIfTrue="1">
      <formula>BG16=1</formula>
    </cfRule>
  </conditionalFormatting>
  <conditionalFormatting sqref="AE20">
    <cfRule type="expression" priority="3" dxfId="32" stopIfTrue="1">
      <formula>BI20=1</formula>
    </cfRule>
  </conditionalFormatting>
  <conditionalFormatting sqref="AE25">
    <cfRule type="expression" priority="2" dxfId="32" stopIfTrue="1">
      <formula>BI25=1</formula>
    </cfRule>
  </conditionalFormatting>
  <dataValidations count="14">
    <dataValidation type="list" allowBlank="1" showInputMessage="1" showErrorMessage="1" sqref="G18 G20 G22 G24 G26 G28 G30 G32 G34 G36 G38 G40 G42 G44 G46 G48 G50 G52 G54 G56 G58 G60 G62 G64 G66 G68 G70 G72 G74 G76 G78 G80 G82 G84 G86 G88 G90 G92 G94 G96 G98 G100 G102 G104 G106 G108 G110 G112 G114 G116 G118 G120 G122 G124 G126 G128 G130 G132 G134 G136">
      <formula1>INDIRECT($C18)</formula1>
    </dataValidation>
    <dataValidation allowBlank="1" showInputMessage="1" showErrorMessage="1" imeMode="halfKatakana" sqref="I5 H4:I4"/>
    <dataValidation type="whole" allowBlank="1" showInputMessage="1" showErrorMessage="1" sqref="G17">
      <formula1>100</formula1>
      <formula2>999999</formula2>
    </dataValidation>
    <dataValidation type="list" allowBlank="1" showInputMessage="1" showErrorMessage="1" sqref="G16">
      <formula1>$AA$16:$AA$27</formula1>
    </dataValidation>
    <dataValidation type="whole" allowBlank="1" showInputMessage="1" showErrorMessage="1" sqref="D16:D17">
      <formula1>1</formula1>
      <formula2>9999</formula2>
    </dataValidation>
    <dataValidation type="whole" allowBlank="1" showInputMessage="1" showErrorMessage="1" sqref="F16">
      <formula1>1</formula1>
      <formula2>99</formula2>
    </dataValidation>
    <dataValidation allowBlank="1" showInputMessage="1" showErrorMessage="1" imeMode="halfAlpha" sqref="E7 H6 G5:G6"/>
    <dataValidation type="whole" allowBlank="1" showInputMessage="1" showErrorMessage="1" imeMode="halfAlpha" sqref="G19 G137 G135 G133 G131 G129 G127 G125 G123 G121 G119 G117 G115 G113 G111 G109 G107 G105 G103 G101 G99 G97 G95 G93 G91 G89 G87 G85 G83 G81 G79 G77 G75 G73 G71 G69 G67 G65 G63 G61 G59 G57 G55 G53 G51 G49 G47 G45 G43 G41 G39 G37 G35 G33 G31 G29 G27 G25 G23 G21">
      <formula1>100</formula1>
      <formula2>999999</formula2>
    </dataValidation>
    <dataValidation type="whole" allowBlank="1" showInputMessage="1" showErrorMessage="1" imeMode="halfAlpha" sqref="D18:D137">
      <formula1>1</formula1>
      <formula2>9999</formula2>
    </dataValidation>
    <dataValidation type="list" allowBlank="1" showInputMessage="1" showErrorMessage="1" sqref="F18:F137">
      <formula1>$K$15:$K$22</formula1>
    </dataValidation>
    <dataValidation allowBlank="1" showInputMessage="1" showErrorMessage="1" imeMode="hiragana" sqref="F4:G4 D4:E6 E8:F9 F7:I7"/>
    <dataValidation type="list" allowBlank="1" showInputMessage="1" showErrorMessage="1" sqref="C16:C137">
      <formula1>$L$15:$W$15</formula1>
    </dataValidation>
    <dataValidation type="list" allowBlank="1" showInputMessage="1" showErrorMessage="1" imeMode="hiragana" sqref="H9:I9">
      <formula1>$AN$16:$AN$50</formula1>
    </dataValidation>
    <dataValidation type="list" showInputMessage="1" showErrorMessage="1" imeMode="hiragana" sqref="H8:I8">
      <formula1>$AN$16:$AN$50</formula1>
    </dataValidation>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3"/>
  <headerFooter>
    <oddFooter>&amp;R※個人種目一覧表県大会申込書</oddFooter>
  </headerFooter>
  <rowBreaks count="4" manualBreakCount="4">
    <brk id="37" max="8" man="1"/>
    <brk id="69" max="255" man="1"/>
    <brk id="101" max="255" man="1"/>
    <brk id="133" max="255" man="1"/>
  </rowBreaks>
  <colBreaks count="1" manualBreakCount="1">
    <brk id="9" max="65535" man="1"/>
  </colBreaks>
  <legacyDrawing r:id="rId2"/>
</worksheet>
</file>

<file path=xl/worksheets/sheet4.xml><?xml version="1.0" encoding="utf-8"?>
<worksheet xmlns="http://schemas.openxmlformats.org/spreadsheetml/2006/main" xmlns:r="http://schemas.openxmlformats.org/officeDocument/2006/relationships">
  <sheetPr codeName="Sheet8">
    <tabColor rgb="FF0070C0"/>
  </sheetPr>
  <dimension ref="A1:X74"/>
  <sheetViews>
    <sheetView showGridLines="0" zoomScaleSheetLayoutView="80" zoomScalePageLayoutView="0" workbookViewId="0" topLeftCell="A1">
      <selection activeCell="D77" sqref="D77"/>
    </sheetView>
  </sheetViews>
  <sheetFormatPr defaultColWidth="9.140625" defaultRowHeight="15"/>
  <cols>
    <col min="1" max="1" width="2.140625" style="31" customWidth="1"/>
    <col min="2" max="2" width="12.28125" style="31" customWidth="1"/>
    <col min="3" max="3" width="16.57421875" style="31" customWidth="1"/>
    <col min="4" max="4" width="7.00390625" style="30" customWidth="1"/>
    <col min="5" max="5" width="16.8515625" style="31" customWidth="1"/>
    <col min="6" max="6" width="7.00390625" style="30" customWidth="1"/>
    <col min="7" max="7" width="16.8515625" style="31" customWidth="1"/>
    <col min="8" max="8" width="7.00390625" style="30" customWidth="1"/>
    <col min="9" max="9" width="16.8515625" style="31" customWidth="1"/>
    <col min="10" max="10" width="3.7109375" style="31" hidden="1" customWidth="1"/>
    <col min="11" max="11" width="10.57421875" style="31" hidden="1" customWidth="1"/>
    <col min="12" max="12" width="1.421875" style="31" customWidth="1"/>
    <col min="13" max="16384" width="9.00390625" style="31" customWidth="1"/>
  </cols>
  <sheetData>
    <row r="1" spans="2:9" ht="25.5" customHeight="1" thickBot="1">
      <c r="B1" s="410" t="str">
        <f>'個人種目申込一覧表'!C1</f>
        <v>第56回長野県中学校総合体育大会陸上競技大会</v>
      </c>
      <c r="C1" s="410"/>
      <c r="D1" s="410"/>
      <c r="E1" s="410"/>
      <c r="F1" s="410"/>
      <c r="G1" s="30" t="s">
        <v>417</v>
      </c>
      <c r="H1" s="411" t="s">
        <v>450</v>
      </c>
      <c r="I1" s="412"/>
    </row>
    <row r="2" spans="2:9" ht="10.5" customHeight="1" thickBot="1" thickTop="1">
      <c r="B2" s="92"/>
      <c r="C2" s="92"/>
      <c r="D2" s="92"/>
      <c r="E2" s="92"/>
      <c r="F2" s="92"/>
      <c r="G2" s="30"/>
      <c r="H2" s="89"/>
      <c r="I2" s="90"/>
    </row>
    <row r="3" spans="2:24" ht="27" customHeight="1">
      <c r="B3" s="322"/>
      <c r="C3" s="413"/>
      <c r="D3" s="357" t="s">
        <v>438</v>
      </c>
      <c r="E3" s="358"/>
      <c r="F3" s="359" t="s">
        <v>409</v>
      </c>
      <c r="G3" s="360"/>
      <c r="H3" s="358" t="s">
        <v>420</v>
      </c>
      <c r="I3" s="368"/>
      <c r="K3" s="53"/>
      <c r="L3" s="53"/>
      <c r="M3" s="323" t="s">
        <v>1438</v>
      </c>
      <c r="N3" s="324"/>
      <c r="O3" s="324"/>
      <c r="P3" s="325"/>
      <c r="W3" s="54"/>
      <c r="X3" s="30"/>
    </row>
    <row r="4" spans="2:24" ht="27" customHeight="1" thickBot="1">
      <c r="B4" s="414"/>
      <c r="C4" s="415"/>
      <c r="D4" s="416">
        <f>'個人種目申込一覧表'!D4</f>
      </c>
      <c r="E4" s="417"/>
      <c r="F4" s="418">
        <f>'個人種目申込一覧表'!F4</f>
      </c>
      <c r="G4" s="419"/>
      <c r="H4" s="418">
        <f>'個人種目申込一覧表'!H4</f>
      </c>
      <c r="I4" s="423"/>
      <c r="K4" s="55"/>
      <c r="L4" s="55"/>
      <c r="M4" s="326"/>
      <c r="N4" s="327"/>
      <c r="O4" s="327"/>
      <c r="P4" s="328"/>
      <c r="W4" s="54"/>
      <c r="X4" s="30"/>
    </row>
    <row r="5" spans="2:24" ht="32.25" customHeight="1">
      <c r="B5" s="340" t="s">
        <v>441</v>
      </c>
      <c r="C5" s="341"/>
      <c r="D5" s="424">
        <f>'個人種目申込一覧表'!D5</f>
        <v>0</v>
      </c>
      <c r="E5" s="425"/>
      <c r="F5" s="56" t="str">
        <f>'個人種目申込一覧表'!F5</f>
        <v>学校電話</v>
      </c>
      <c r="G5" s="426">
        <f>'個人種目申込一覧表'!G5</f>
      </c>
      <c r="H5" s="427"/>
      <c r="I5" s="392" t="str">
        <f>'個人種目申込一覧表'!I5</f>
        <v>学校長印</v>
      </c>
      <c r="K5" s="55"/>
      <c r="L5" s="55"/>
      <c r="M5" s="326"/>
      <c r="N5" s="327"/>
      <c r="O5" s="327"/>
      <c r="P5" s="328"/>
      <c r="W5" s="54"/>
      <c r="X5" s="30"/>
    </row>
    <row r="6" spans="2:24" ht="32.25" customHeight="1" thickBot="1">
      <c r="B6" s="361" t="s">
        <v>440</v>
      </c>
      <c r="C6" s="362"/>
      <c r="D6" s="408">
        <f>'個人種目申込一覧表'!D6</f>
        <v>0</v>
      </c>
      <c r="E6" s="428"/>
      <c r="F6" s="88" t="str">
        <f>'個人種目申込一覧表'!F6</f>
        <v>監督携帯</v>
      </c>
      <c r="G6" s="408">
        <f>'個人種目申込一覧表'!G6</f>
        <v>0</v>
      </c>
      <c r="H6" s="409"/>
      <c r="I6" s="392"/>
      <c r="K6" s="55"/>
      <c r="L6" s="55"/>
      <c r="M6" s="326"/>
      <c r="N6" s="327"/>
      <c r="O6" s="327"/>
      <c r="P6" s="328"/>
      <c r="W6" s="54"/>
      <c r="X6" s="30"/>
    </row>
    <row r="7" spans="2:24" ht="32.25" customHeight="1" thickBot="1">
      <c r="B7" s="393" t="s">
        <v>439</v>
      </c>
      <c r="C7" s="394"/>
      <c r="D7" s="57" t="str">
        <f>'個人種目申込一覧表'!D7</f>
        <v>〒</v>
      </c>
      <c r="E7" s="93">
        <f>'個人種目申込一覧表'!E7</f>
      </c>
      <c r="F7" s="420">
        <f>'個人種目申込一覧表'!F7</f>
      </c>
      <c r="G7" s="421"/>
      <c r="H7" s="421"/>
      <c r="I7" s="422"/>
      <c r="K7" s="55"/>
      <c r="L7" s="55"/>
      <c r="M7" s="326"/>
      <c r="N7" s="327"/>
      <c r="O7" s="327"/>
      <c r="P7" s="328"/>
      <c r="W7" s="54"/>
      <c r="X7" s="30"/>
    </row>
    <row r="8" spans="2:18" ht="8.25" customHeight="1">
      <c r="B8" s="30"/>
      <c r="C8" s="30"/>
      <c r="G8" s="30"/>
      <c r="I8" s="30"/>
      <c r="M8" s="326"/>
      <c r="N8" s="327"/>
      <c r="O8" s="327"/>
      <c r="P8" s="328"/>
      <c r="Q8" s="68"/>
      <c r="R8" s="68"/>
    </row>
    <row r="9" spans="3:18" ht="25.5" customHeight="1">
      <c r="C9" s="58" t="s">
        <v>428</v>
      </c>
      <c r="L9" s="59"/>
      <c r="M9" s="326"/>
      <c r="N9" s="327"/>
      <c r="O9" s="327"/>
      <c r="P9" s="328"/>
      <c r="Q9" s="54"/>
      <c r="R9" s="54"/>
    </row>
    <row r="10" spans="12:18" ht="6" customHeight="1" thickBot="1">
      <c r="L10" s="59"/>
      <c r="M10" s="326"/>
      <c r="N10" s="327"/>
      <c r="O10" s="327"/>
      <c r="P10" s="328"/>
      <c r="Q10" s="54"/>
      <c r="R10" s="54"/>
    </row>
    <row r="11" spans="3:18" ht="27" customHeight="1" thickBot="1">
      <c r="C11" s="60" t="s">
        <v>419</v>
      </c>
      <c r="D11" s="61"/>
      <c r="E11" s="194" t="s">
        <v>522</v>
      </c>
      <c r="F11" s="190"/>
      <c r="G11" s="191"/>
      <c r="H11" s="92"/>
      <c r="I11" s="92"/>
      <c r="L11" s="59"/>
      <c r="M11" s="329"/>
      <c r="N11" s="330"/>
      <c r="O11" s="330"/>
      <c r="P11" s="331"/>
      <c r="Q11" s="54"/>
      <c r="R11" s="54"/>
    </row>
    <row r="12" spans="3:18" ht="27" customHeight="1" thickBot="1">
      <c r="C12" s="138">
        <f>COUNT(D16,D21,D26,D31)</f>
        <v>0</v>
      </c>
      <c r="D12" s="62"/>
      <c r="E12" s="195"/>
      <c r="F12" s="192" t="s">
        <v>523</v>
      </c>
      <c r="G12" s="193"/>
      <c r="H12" s="92"/>
      <c r="I12" s="91"/>
      <c r="L12" s="59"/>
      <c r="M12" s="97"/>
      <c r="N12" s="97"/>
      <c r="O12" s="97"/>
      <c r="P12" s="97"/>
      <c r="Q12" s="54"/>
      <c r="R12" s="54"/>
    </row>
    <row r="13" spans="12:18" ht="6" customHeight="1" thickBot="1">
      <c r="L13" s="63"/>
      <c r="M13" s="54"/>
      <c r="N13" s="54"/>
      <c r="O13" s="54"/>
      <c r="P13" s="54"/>
      <c r="Q13" s="54"/>
      <c r="R13" s="54"/>
    </row>
    <row r="14" spans="4:18" ht="36" customHeight="1" thickBot="1">
      <c r="D14" s="64" t="s">
        <v>515</v>
      </c>
      <c r="E14" s="65" t="s">
        <v>418</v>
      </c>
      <c r="F14" s="66" t="s">
        <v>515</v>
      </c>
      <c r="G14" s="65" t="s">
        <v>418</v>
      </c>
      <c r="H14" s="66" t="s">
        <v>515</v>
      </c>
      <c r="I14" s="67" t="s">
        <v>418</v>
      </c>
      <c r="L14" s="63"/>
      <c r="M14" s="54"/>
      <c r="N14" s="54"/>
      <c r="O14" s="54"/>
      <c r="P14" s="54"/>
      <c r="Q14" s="54"/>
      <c r="R14" s="54"/>
    </row>
    <row r="15" spans="1:18" ht="6" customHeight="1" thickBot="1">
      <c r="A15" s="68"/>
      <c r="B15" s="69"/>
      <c r="C15" s="69"/>
      <c r="D15" s="70"/>
      <c r="E15" s="68"/>
      <c r="F15" s="70"/>
      <c r="G15" s="68"/>
      <c r="H15" s="70"/>
      <c r="I15" s="68"/>
      <c r="J15" s="68"/>
      <c r="M15" s="54"/>
      <c r="N15" s="54"/>
      <c r="O15" s="54"/>
      <c r="P15" s="54"/>
      <c r="Q15" s="68"/>
      <c r="R15" s="68"/>
    </row>
    <row r="16" spans="2:18" ht="27" customHeight="1">
      <c r="B16" s="24" t="s">
        <v>516</v>
      </c>
      <c r="C16" s="25" t="s">
        <v>423</v>
      </c>
      <c r="D16" s="4"/>
      <c r="E16" s="32">
        <f>IF(D16="","",VLOOKUP(D16,'選手データ'!$B$2:$E$61,2,FALSE))</f>
      </c>
      <c r="F16" s="5"/>
      <c r="G16" s="32">
        <f>IF(F16="","",VLOOKUP(F16,'選手データ'!$B$2:$E$61,2,FALSE))</f>
      </c>
      <c r="H16" s="5"/>
      <c r="I16" s="33">
        <f>IF(H16="","",VLOOKUP(H16,'選手データ'!$B$2:$E$61,2,FALSE))</f>
      </c>
      <c r="J16" s="31">
        <f>COUNTBLANK(E16:E19)+COUNTBLANK(G16:G19)+COUNTBLANK(I16:I19)</f>
        <v>12</v>
      </c>
      <c r="K16" s="31">
        <f>COUNTA(E16,G16,I16,E18,G18,I18)</f>
        <v>6</v>
      </c>
      <c r="M16" s="54"/>
      <c r="N16" s="54"/>
      <c r="O16" s="54"/>
      <c r="P16" s="54"/>
      <c r="Q16" s="68"/>
      <c r="R16" s="68"/>
    </row>
    <row r="17" spans="2:18" ht="27" customHeight="1" thickBot="1">
      <c r="B17" s="26" t="s">
        <v>452</v>
      </c>
      <c r="C17" s="34" t="s">
        <v>454</v>
      </c>
      <c r="D17" s="41">
        <f>IF(D16="","",VLOOKUP(D16,'選手データ'!$B$2:$E$61,4,FALSE))</f>
      </c>
      <c r="E17" s="42">
        <f>IF(D16="","",VLOOKUP(D16,'選手データ'!$B$2:$E$61,3,FALSE))</f>
      </c>
      <c r="F17" s="43">
        <f>IF(F16="","",VLOOKUP(F16,'選手データ'!$B$2:$E$61,4,FALSE))</f>
      </c>
      <c r="G17" s="42">
        <f>IF(F16="","",VLOOKUP(F16,'選手データ'!$B$2:$E$61,3,FALSE))</f>
      </c>
      <c r="H17" s="43">
        <f>IF(H16="","",VLOOKUP(H16,'選手データ'!$B$2:$E$61,4,FALSE))</f>
      </c>
      <c r="I17" s="44">
        <f>IF(H16="","",VLOOKUP(H16,'選手データ'!$B$2:$E$61,3,FALSE))</f>
      </c>
      <c r="M17" s="54"/>
      <c r="N17" s="54"/>
      <c r="O17" s="54"/>
      <c r="P17" s="54"/>
      <c r="Q17" s="68"/>
      <c r="R17" s="68"/>
    </row>
    <row r="18" spans="2:18" ht="27" customHeight="1">
      <c r="B18" s="35"/>
      <c r="C18" s="27" t="s">
        <v>421</v>
      </c>
      <c r="D18" s="1"/>
      <c r="E18" s="45">
        <f>IF(D18="","",VLOOKUP(D18,'選手データ'!$B$2:$E$61,2,FALSE))</f>
      </c>
      <c r="F18" s="2"/>
      <c r="G18" s="45">
        <f>IF(F18="","",VLOOKUP(F18,'選手データ'!$B$2:$E$61,2,FALSE))</f>
      </c>
      <c r="H18" s="2"/>
      <c r="I18" s="46">
        <f>IF(H18="","",VLOOKUP(H18,'選手データ'!$B$2:$E$61,2,FALSE))</f>
      </c>
      <c r="M18" s="54"/>
      <c r="N18" s="54"/>
      <c r="O18" s="54"/>
      <c r="P18" s="54"/>
      <c r="Q18" s="68"/>
      <c r="R18" s="68"/>
    </row>
    <row r="19" spans="2:18" ht="27" customHeight="1" thickBot="1">
      <c r="B19" s="36"/>
      <c r="C19" s="7"/>
      <c r="D19" s="37">
        <f>IF(D18="","",VLOOKUP(D18,'選手データ'!$B$2:$E$61,4,FALSE))</f>
      </c>
      <c r="E19" s="38">
        <f>IF(D18="","",VLOOKUP(D18,'選手データ'!$B$2:$E$61,3,FALSE))</f>
      </c>
      <c r="F19" s="39">
        <f>IF(F18="","",VLOOKUP(F18,'選手データ'!$B$2:$E$61,4,FALSE))</f>
      </c>
      <c r="G19" s="38">
        <f>IF(F18="","",VLOOKUP(F18,'選手データ'!$B$2:$E$61,3,FALSE))</f>
      </c>
      <c r="H19" s="39">
        <f>IF(H18="","",VLOOKUP(H18,'選手データ'!$B$2:$E$61,4,FALSE))</f>
      </c>
      <c r="I19" s="40">
        <f>IF(H18="","",VLOOKUP(H18,'選手データ'!$B$2:$E$61,3,FALSE))</f>
      </c>
      <c r="L19" s="30"/>
      <c r="M19" s="54"/>
      <c r="N19" s="54"/>
      <c r="O19" s="54"/>
      <c r="P19" s="54"/>
      <c r="Q19" s="68"/>
      <c r="R19" s="68"/>
    </row>
    <row r="20" spans="2:5" ht="6" customHeight="1" thickBot="1">
      <c r="B20" s="28"/>
      <c r="C20" s="28"/>
      <c r="D20" s="29"/>
      <c r="E20" s="28"/>
    </row>
    <row r="21" spans="2:11" ht="27" customHeight="1">
      <c r="B21" s="24" t="s">
        <v>516</v>
      </c>
      <c r="C21" s="25" t="s">
        <v>423</v>
      </c>
      <c r="D21" s="4"/>
      <c r="E21" s="32">
        <f>IF(D21="","",VLOOKUP(D21,'選手データ'!$B$2:$E$61,2,FALSE))</f>
      </c>
      <c r="F21" s="5"/>
      <c r="G21" s="32">
        <f>IF(F21="","",VLOOKUP(F21,'選手データ'!$B$2:$E$61,2,FALSE))</f>
      </c>
      <c r="H21" s="5"/>
      <c r="I21" s="33">
        <f>IF(H21="","",VLOOKUP(H21,'選手データ'!$B$2:$E$61,2,FALSE))</f>
      </c>
      <c r="J21" s="31">
        <f>COUNTBLANK(E21:E24)+COUNTBLANK(G21:G24)+COUNTBLANK(I21:I24)</f>
        <v>12</v>
      </c>
      <c r="K21" s="31">
        <f>COUNTA(E21,G21,I21,E23,G23,I23)</f>
        <v>6</v>
      </c>
    </row>
    <row r="22" spans="2:9" ht="27" customHeight="1" thickBot="1">
      <c r="B22" s="26" t="s">
        <v>452</v>
      </c>
      <c r="C22" s="34" t="s">
        <v>455</v>
      </c>
      <c r="D22" s="41">
        <f>IF(D21="","",VLOOKUP(D21,'選手データ'!$B$2:$E$61,4,FALSE))</f>
      </c>
      <c r="E22" s="42">
        <f>IF(D21="","",VLOOKUP(D21,'選手データ'!$B$2:$E$61,3,FALSE))</f>
      </c>
      <c r="F22" s="43">
        <f>IF(F21="","",VLOOKUP(F21,'選手データ'!$B$2:$E$61,4,FALSE))</f>
      </c>
      <c r="G22" s="42">
        <f>IF(F21="","",VLOOKUP(F21,'選手データ'!$B$2:$E$61,3,FALSE))</f>
      </c>
      <c r="H22" s="43">
        <f>IF(H21="","",VLOOKUP(H21,'選手データ'!$B$2:$E$61,4,FALSE))</f>
      </c>
      <c r="I22" s="44">
        <f>IF(H21="","",VLOOKUP(H21,'選手データ'!$B$2:$E$61,3,FALSE))</f>
      </c>
    </row>
    <row r="23" spans="2:9" ht="27" customHeight="1">
      <c r="B23" s="35"/>
      <c r="C23" s="27" t="s">
        <v>421</v>
      </c>
      <c r="D23" s="1"/>
      <c r="E23" s="45">
        <f>IF(D23="","",VLOOKUP(D23,'選手データ'!$B$2:$E$61,2,FALSE))</f>
      </c>
      <c r="F23" s="2"/>
      <c r="G23" s="45">
        <f>IF(F23="","",VLOOKUP(F23,'選手データ'!$B$2:$E$61,2,FALSE))</f>
      </c>
      <c r="H23" s="2"/>
      <c r="I23" s="46">
        <f>IF(H23="","",VLOOKUP(H23,'選手データ'!$B$2:$E$61,2,FALSE))</f>
      </c>
    </row>
    <row r="24" spans="2:15" ht="27" customHeight="1" thickBot="1">
      <c r="B24" s="36"/>
      <c r="C24" s="7"/>
      <c r="D24" s="37">
        <f>IF(D23="","",VLOOKUP(D23,'選手データ'!$B$2:$E$61,4,FALSE))</f>
      </c>
      <c r="E24" s="38">
        <f>IF(D23="","",VLOOKUP(D23,'選手データ'!$B$2:$E$61,3,FALSE))</f>
      </c>
      <c r="F24" s="39">
        <f>IF(F23="","",VLOOKUP(F23,'選手データ'!$B$2:$E$61,4,FALSE))</f>
      </c>
      <c r="G24" s="38">
        <f>IF(F23="","",VLOOKUP(F23,'選手データ'!$B$2:$E$61,3,FALSE))</f>
      </c>
      <c r="H24" s="39">
        <f>IF(H23="","",VLOOKUP(H23,'選手データ'!$B$2:$E$61,4,FALSE))</f>
      </c>
      <c r="I24" s="40">
        <f>IF(H23="","",VLOOKUP(H23,'選手データ'!$B$2:$E$61,3,FALSE))</f>
      </c>
      <c r="O24" s="75"/>
    </row>
    <row r="25" spans="2:5" ht="6" customHeight="1" thickBot="1">
      <c r="B25" s="28"/>
      <c r="C25" s="28"/>
      <c r="D25" s="29"/>
      <c r="E25" s="28"/>
    </row>
    <row r="26" spans="2:11" ht="27" customHeight="1">
      <c r="B26" s="24" t="s">
        <v>516</v>
      </c>
      <c r="C26" s="25" t="s">
        <v>423</v>
      </c>
      <c r="D26" s="4"/>
      <c r="E26" s="32">
        <f>IF(D26="","",VLOOKUP(D26,'選手データ'!$G$2:$J$61,2,FALSE))</f>
      </c>
      <c r="F26" s="5"/>
      <c r="G26" s="32">
        <f>IF(F26="","",VLOOKUP(F26,'選手データ'!$G$2:$J$61,2,FALSE))</f>
      </c>
      <c r="H26" s="5"/>
      <c r="I26" s="33">
        <f>IF(H26="","",VLOOKUP(H26,'選手データ'!$G$2:$J$61,2,FALSE))</f>
      </c>
      <c r="J26" s="31">
        <f>COUNTBLANK(E26:E29)+COUNTBLANK(G26:G29)+COUNTBLANK(I26:I29)</f>
        <v>12</v>
      </c>
      <c r="K26" s="31">
        <f>COUNTA(E26,G26,I26,E28,G28,I28)</f>
        <v>6</v>
      </c>
    </row>
    <row r="27" spans="2:9" ht="27" customHeight="1" thickBot="1">
      <c r="B27" s="26" t="s">
        <v>453</v>
      </c>
      <c r="C27" s="34" t="s">
        <v>454</v>
      </c>
      <c r="D27" s="41">
        <f>IF(D26="","",VLOOKUP(D26,'選手データ'!$G$2:$J$61,4,FALSE))</f>
      </c>
      <c r="E27" s="42">
        <f>IF(D26="","",VLOOKUP(D26,'選手データ'!$G$2:$J$61,3,FALSE))</f>
      </c>
      <c r="F27" s="43">
        <f>IF(F26="","",VLOOKUP(F26,'選手データ'!$G$2:$J$61,4,FALSE))</f>
      </c>
      <c r="G27" s="42">
        <f>IF(F26="","",VLOOKUP(F26,'選手データ'!$G$2:$J$61,3,FALSE))</f>
      </c>
      <c r="H27" s="43">
        <f>IF(H26="","",VLOOKUP(H26,'選手データ'!$G$2:$J$61,4,FALSE))</f>
      </c>
      <c r="I27" s="44">
        <f>IF(H26="","",VLOOKUP(H26,'選手データ'!$G$2:$J$61,3,FALSE))</f>
      </c>
    </row>
    <row r="28" spans="2:9" ht="27" customHeight="1">
      <c r="B28" s="35"/>
      <c r="C28" s="27" t="s">
        <v>421</v>
      </c>
      <c r="D28" s="1"/>
      <c r="E28" s="45">
        <f>IF(D28="","",VLOOKUP(D28,'選手データ'!$G$2:$J$61,2,FALSE))</f>
      </c>
      <c r="F28" s="2"/>
      <c r="G28" s="45">
        <f>IF(F28="","",VLOOKUP(F28,'選手データ'!$G$2:$J$61,2,FALSE))</f>
      </c>
      <c r="H28" s="2"/>
      <c r="I28" s="46">
        <f>IF(H28="","",VLOOKUP(H28,'選手データ'!$G$2:$J$61,2,FALSE))</f>
      </c>
    </row>
    <row r="29" spans="2:9" ht="27.75" customHeight="1" thickBot="1">
      <c r="B29" s="36"/>
      <c r="C29" s="7"/>
      <c r="D29" s="37">
        <f>IF(D28="","",VLOOKUP(D28,'選手データ'!$G$2:$J$61,4,FALSE))</f>
      </c>
      <c r="E29" s="38">
        <f>IF(D28="","",VLOOKUP(D28,'選手データ'!$G$2:$J$61,3,FALSE))</f>
      </c>
      <c r="F29" s="39">
        <f>IF(F28="","",VLOOKUP(F28,'選手データ'!$G$2:$J$61,4,FALSE))</f>
      </c>
      <c r="G29" s="38">
        <f>IF(F28="","",VLOOKUP(F28,'選手データ'!$G$2:$J$61,3,FALSE))</f>
      </c>
      <c r="H29" s="39">
        <f>IF(H28="","",VLOOKUP(H28,'選手データ'!$G$2:$J$61,4,FALSE))</f>
      </c>
      <c r="I29" s="40">
        <f>IF(H28="","",VLOOKUP(H28,'選手データ'!$G$2:$J$61,3,FALSE))</f>
      </c>
    </row>
    <row r="30" spans="2:5" ht="6" customHeight="1" thickBot="1">
      <c r="B30" s="28"/>
      <c r="C30" s="28"/>
      <c r="D30" s="29"/>
      <c r="E30" s="28"/>
    </row>
    <row r="31" spans="2:11" ht="27" customHeight="1">
      <c r="B31" s="24" t="s">
        <v>516</v>
      </c>
      <c r="C31" s="25" t="s">
        <v>423</v>
      </c>
      <c r="D31" s="4"/>
      <c r="E31" s="32">
        <f>IF(D31="","",VLOOKUP(D31,'選手データ'!$G$2:$J$61,2,FALSE))</f>
      </c>
      <c r="F31" s="5"/>
      <c r="G31" s="32">
        <f>IF(F31="","",VLOOKUP(F31,'選手データ'!$G$2:$J$61,2,FALSE))</f>
      </c>
      <c r="H31" s="5"/>
      <c r="I31" s="33">
        <f>IF(H31="","",VLOOKUP(H31,'選手データ'!$G$2:$J$61,2,FALSE))</f>
      </c>
      <c r="J31" s="31">
        <f>COUNTBLANK(E31:E34)+COUNTBLANK(G31:G34)+COUNTBLANK(I31:I34)</f>
        <v>12</v>
      </c>
      <c r="K31" s="31">
        <f>COUNTA(E31,G31,I31,E33,G33,I33)</f>
        <v>6</v>
      </c>
    </row>
    <row r="32" spans="2:9" ht="27" customHeight="1" thickBot="1">
      <c r="B32" s="26" t="s">
        <v>453</v>
      </c>
      <c r="C32" s="34" t="s">
        <v>455</v>
      </c>
      <c r="D32" s="41">
        <f>IF(D31="","",VLOOKUP(D31,'選手データ'!$G$2:$J$61,4,FALSE))</f>
      </c>
      <c r="E32" s="42">
        <f>IF(D31="","",VLOOKUP(D31,'選手データ'!$G$2:$J$61,3,FALSE))</f>
      </c>
      <c r="F32" s="43">
        <f>IF(F31="","",VLOOKUP(F31,'選手データ'!$G$2:$J$61,4,FALSE))</f>
      </c>
      <c r="G32" s="42">
        <f>IF(F31="","",VLOOKUP(F31,'選手データ'!$G$2:$J$61,3,FALSE))</f>
      </c>
      <c r="H32" s="43">
        <f>IF(H31="","",VLOOKUP(H31,'選手データ'!$G$2:$J$61,4,FALSE))</f>
      </c>
      <c r="I32" s="44">
        <f>IF(H31="","",VLOOKUP(H31,'選手データ'!$G$2:$J$61,3,FALSE))</f>
      </c>
    </row>
    <row r="33" spans="2:9" ht="27" customHeight="1">
      <c r="B33" s="35"/>
      <c r="C33" s="27" t="s">
        <v>421</v>
      </c>
      <c r="D33" s="1"/>
      <c r="E33" s="45">
        <f>IF(D33="","",VLOOKUP(D33,'選手データ'!$G$2:$J$61,2,FALSE))</f>
      </c>
      <c r="F33" s="2"/>
      <c r="G33" s="45">
        <f>IF(F33="","",VLOOKUP(F33,'選手データ'!$G$2:$J$61,2,FALSE))</f>
      </c>
      <c r="H33" s="2"/>
      <c r="I33" s="46">
        <f>IF(H33="","",VLOOKUP(H33,'選手データ'!$G$2:$J$61,2,FALSE))</f>
      </c>
    </row>
    <row r="34" spans="2:9" ht="27.75" customHeight="1" thickBot="1">
      <c r="B34" s="36"/>
      <c r="C34" s="7"/>
      <c r="D34" s="37">
        <f>IF(D33="","",VLOOKUP(D33,'選手データ'!$G$2:$J$61,4,FALSE))</f>
      </c>
      <c r="E34" s="38">
        <f>IF(D33="","",VLOOKUP(D33,'選手データ'!$G$2:$J$61,3,FALSE))</f>
      </c>
      <c r="F34" s="39">
        <f>IF(F33="","",VLOOKUP(F33,'選手データ'!$G$2:$J$61,4,FALSE))</f>
      </c>
      <c r="G34" s="38">
        <f>IF(F33="","",VLOOKUP(F33,'選手データ'!$G$2:$J$61,3,FALSE))</f>
      </c>
      <c r="H34" s="39">
        <f>IF(H33="","",VLOOKUP(H33,'選手データ'!$G$2:$J$61,4,FALSE))</f>
      </c>
      <c r="I34" s="40">
        <f>IF(H33="","",VLOOKUP(H33,'選手データ'!$G$2:$J$61,3,FALSE))</f>
      </c>
    </row>
    <row r="35" spans="2:5" ht="6" customHeight="1" hidden="1" thickBot="1">
      <c r="B35" s="28"/>
      <c r="C35" s="28"/>
      <c r="D35" s="29"/>
      <c r="E35" s="28"/>
    </row>
    <row r="36" spans="2:11" ht="27" customHeight="1" hidden="1">
      <c r="B36" s="24" t="s">
        <v>422</v>
      </c>
      <c r="C36" s="25" t="s">
        <v>423</v>
      </c>
      <c r="D36" s="71"/>
      <c r="E36" s="76"/>
      <c r="F36" s="72"/>
      <c r="G36" s="76"/>
      <c r="H36" s="72"/>
      <c r="I36" s="77"/>
      <c r="K36" s="31">
        <f>COUNTA(E36,G36,I36,E38,G38,I38)</f>
        <v>0</v>
      </c>
    </row>
    <row r="37" spans="2:9" ht="27" customHeight="1" hidden="1" thickBot="1">
      <c r="B37" s="26"/>
      <c r="C37" s="78"/>
      <c r="D37" s="79"/>
      <c r="E37" s="80"/>
      <c r="F37" s="81"/>
      <c r="G37" s="80"/>
      <c r="H37" s="81"/>
      <c r="I37" s="82"/>
    </row>
    <row r="38" spans="2:9" ht="27" customHeight="1" hidden="1">
      <c r="B38" s="83" t="s">
        <v>424</v>
      </c>
      <c r="C38" s="27" t="s">
        <v>421</v>
      </c>
      <c r="D38" s="73"/>
      <c r="E38" s="84"/>
      <c r="F38" s="3"/>
      <c r="G38" s="84"/>
      <c r="H38" s="3"/>
      <c r="I38" s="6"/>
    </row>
    <row r="39" spans="2:9" ht="27.75" customHeight="1" hidden="1" thickBot="1">
      <c r="B39" s="85"/>
      <c r="C39" s="74"/>
      <c r="D39" s="86"/>
      <c r="E39" s="87"/>
      <c r="F39" s="11"/>
      <c r="G39" s="87"/>
      <c r="H39" s="11"/>
      <c r="I39" s="8"/>
    </row>
    <row r="40" spans="2:5" ht="6" customHeight="1" hidden="1" thickBot="1">
      <c r="B40" s="28"/>
      <c r="C40" s="28"/>
      <c r="D40" s="29"/>
      <c r="E40" s="28"/>
    </row>
    <row r="41" spans="2:11" ht="27" customHeight="1" hidden="1">
      <c r="B41" s="24" t="s">
        <v>422</v>
      </c>
      <c r="C41" s="25" t="s">
        <v>423</v>
      </c>
      <c r="D41" s="71"/>
      <c r="E41" s="76"/>
      <c r="F41" s="72"/>
      <c r="G41" s="76"/>
      <c r="H41" s="72"/>
      <c r="I41" s="77"/>
      <c r="K41" s="31">
        <f>COUNTA(E41,G41,I41,E43,G43,I43)</f>
        <v>0</v>
      </c>
    </row>
    <row r="42" spans="2:9" ht="27" customHeight="1" hidden="1" thickBot="1">
      <c r="B42" s="26"/>
      <c r="C42" s="78"/>
      <c r="D42" s="79"/>
      <c r="E42" s="80"/>
      <c r="F42" s="81"/>
      <c r="G42" s="80"/>
      <c r="H42" s="81"/>
      <c r="I42" s="82"/>
    </row>
    <row r="43" spans="2:9" ht="27" customHeight="1" hidden="1">
      <c r="B43" s="83" t="s">
        <v>424</v>
      </c>
      <c r="C43" s="27" t="s">
        <v>421</v>
      </c>
      <c r="D43" s="73"/>
      <c r="E43" s="84"/>
      <c r="F43" s="3"/>
      <c r="G43" s="84"/>
      <c r="H43" s="3"/>
      <c r="I43" s="6"/>
    </row>
    <row r="44" spans="2:9" ht="27.75" customHeight="1" hidden="1" thickBot="1">
      <c r="B44" s="85"/>
      <c r="C44" s="74"/>
      <c r="D44" s="86"/>
      <c r="E44" s="87"/>
      <c r="F44" s="11"/>
      <c r="G44" s="87"/>
      <c r="H44" s="11"/>
      <c r="I44" s="8"/>
    </row>
    <row r="45" spans="2:5" ht="6" customHeight="1" hidden="1" thickBot="1">
      <c r="B45" s="28"/>
      <c r="C45" s="28"/>
      <c r="D45" s="29"/>
      <c r="E45" s="28"/>
    </row>
    <row r="46" spans="2:11" ht="27" customHeight="1" hidden="1">
      <c r="B46" s="24" t="s">
        <v>422</v>
      </c>
      <c r="C46" s="25" t="s">
        <v>423</v>
      </c>
      <c r="D46" s="71"/>
      <c r="E46" s="76"/>
      <c r="F46" s="72"/>
      <c r="G46" s="76"/>
      <c r="H46" s="72"/>
      <c r="I46" s="77"/>
      <c r="K46" s="31">
        <f>COUNTA(E46,G46,I46,E48,G48,I48)</f>
        <v>0</v>
      </c>
    </row>
    <row r="47" spans="2:9" ht="27" customHeight="1" hidden="1" thickBot="1">
      <c r="B47" s="26"/>
      <c r="C47" s="78"/>
      <c r="D47" s="79"/>
      <c r="E47" s="80"/>
      <c r="F47" s="81"/>
      <c r="G47" s="80"/>
      <c r="H47" s="81"/>
      <c r="I47" s="82"/>
    </row>
    <row r="48" spans="2:9" ht="27" customHeight="1" hidden="1">
      <c r="B48" s="83" t="s">
        <v>424</v>
      </c>
      <c r="C48" s="27" t="s">
        <v>421</v>
      </c>
      <c r="D48" s="73"/>
      <c r="E48" s="84"/>
      <c r="F48" s="3"/>
      <c r="G48" s="84"/>
      <c r="H48" s="3"/>
      <c r="I48" s="6"/>
    </row>
    <row r="49" spans="2:9" ht="27.75" customHeight="1" hidden="1" thickBot="1">
      <c r="B49" s="85"/>
      <c r="C49" s="74"/>
      <c r="D49" s="86"/>
      <c r="E49" s="87"/>
      <c r="F49" s="11"/>
      <c r="G49" s="87"/>
      <c r="H49" s="11"/>
      <c r="I49" s="8"/>
    </row>
    <row r="50" spans="2:5" ht="6" customHeight="1" hidden="1" thickBot="1">
      <c r="B50" s="28"/>
      <c r="C50" s="28"/>
      <c r="D50" s="29"/>
      <c r="E50" s="28"/>
    </row>
    <row r="51" spans="2:11" ht="27" customHeight="1" hidden="1">
      <c r="B51" s="24" t="s">
        <v>422</v>
      </c>
      <c r="C51" s="25" t="s">
        <v>423</v>
      </c>
      <c r="D51" s="71"/>
      <c r="E51" s="76"/>
      <c r="F51" s="72"/>
      <c r="G51" s="76"/>
      <c r="H51" s="72"/>
      <c r="I51" s="77"/>
      <c r="K51" s="31">
        <f>COUNTA(E51,G51,I51,E53,G53,I53)</f>
        <v>0</v>
      </c>
    </row>
    <row r="52" spans="2:9" ht="27" customHeight="1" hidden="1" thickBot="1">
      <c r="B52" s="26"/>
      <c r="C52" s="78"/>
      <c r="D52" s="79"/>
      <c r="E52" s="80"/>
      <c r="F52" s="81"/>
      <c r="G52" s="80"/>
      <c r="H52" s="81"/>
      <c r="I52" s="82"/>
    </row>
    <row r="53" spans="2:9" ht="27" customHeight="1" hidden="1">
      <c r="B53" s="83" t="s">
        <v>424</v>
      </c>
      <c r="C53" s="27" t="s">
        <v>421</v>
      </c>
      <c r="D53" s="73"/>
      <c r="E53" s="84"/>
      <c r="F53" s="3"/>
      <c r="G53" s="84"/>
      <c r="H53" s="3"/>
      <c r="I53" s="6"/>
    </row>
    <row r="54" spans="2:9" ht="27.75" customHeight="1" hidden="1" thickBot="1">
      <c r="B54" s="85"/>
      <c r="C54" s="74"/>
      <c r="D54" s="86"/>
      <c r="E54" s="87"/>
      <c r="F54" s="11"/>
      <c r="G54" s="87"/>
      <c r="H54" s="11"/>
      <c r="I54" s="8"/>
    </row>
    <row r="55" spans="2:5" ht="6" customHeight="1" hidden="1" thickBot="1">
      <c r="B55" s="28"/>
      <c r="C55" s="28"/>
      <c r="D55" s="29"/>
      <c r="E55" s="28"/>
    </row>
    <row r="56" spans="2:11" ht="27" customHeight="1" hidden="1">
      <c r="B56" s="24" t="s">
        <v>422</v>
      </c>
      <c r="C56" s="25" t="s">
        <v>423</v>
      </c>
      <c r="D56" s="71"/>
      <c r="E56" s="76"/>
      <c r="F56" s="72"/>
      <c r="G56" s="76"/>
      <c r="H56" s="72"/>
      <c r="I56" s="77"/>
      <c r="K56" s="31">
        <f>COUNTA(E56,G56,I56,E58,G58,I58)</f>
        <v>0</v>
      </c>
    </row>
    <row r="57" spans="2:9" ht="27" customHeight="1" hidden="1" thickBot="1">
      <c r="B57" s="26"/>
      <c r="C57" s="78"/>
      <c r="D57" s="79"/>
      <c r="E57" s="80"/>
      <c r="F57" s="81"/>
      <c r="G57" s="80"/>
      <c r="H57" s="81"/>
      <c r="I57" s="82"/>
    </row>
    <row r="58" spans="2:9" ht="27" customHeight="1" hidden="1">
      <c r="B58" s="83" t="s">
        <v>424</v>
      </c>
      <c r="C58" s="27" t="s">
        <v>421</v>
      </c>
      <c r="D58" s="73"/>
      <c r="E58" s="84"/>
      <c r="F58" s="3"/>
      <c r="G58" s="84"/>
      <c r="H58" s="3"/>
      <c r="I58" s="6"/>
    </row>
    <row r="59" spans="2:9" ht="27.75" customHeight="1" hidden="1" thickBot="1">
      <c r="B59" s="85"/>
      <c r="C59" s="74"/>
      <c r="D59" s="86"/>
      <c r="E59" s="87"/>
      <c r="F59" s="11"/>
      <c r="G59" s="87"/>
      <c r="H59" s="11"/>
      <c r="I59" s="8"/>
    </row>
    <row r="60" spans="2:5" ht="6" customHeight="1" hidden="1" thickBot="1">
      <c r="B60" s="28"/>
      <c r="C60" s="28"/>
      <c r="D60" s="29"/>
      <c r="E60" s="28"/>
    </row>
    <row r="61" spans="2:11" ht="27" customHeight="1" hidden="1">
      <c r="B61" s="24" t="s">
        <v>422</v>
      </c>
      <c r="C61" s="25" t="s">
        <v>423</v>
      </c>
      <c r="D61" s="71"/>
      <c r="E61" s="76"/>
      <c r="F61" s="72"/>
      <c r="G61" s="76"/>
      <c r="H61" s="72"/>
      <c r="I61" s="77"/>
      <c r="K61" s="31">
        <f>COUNTA(E61,G61,I61,E63,G63,I63)</f>
        <v>0</v>
      </c>
    </row>
    <row r="62" spans="2:9" ht="27" customHeight="1" hidden="1" thickBot="1">
      <c r="B62" s="26"/>
      <c r="C62" s="78"/>
      <c r="D62" s="79"/>
      <c r="E62" s="80"/>
      <c r="F62" s="81"/>
      <c r="G62" s="80"/>
      <c r="H62" s="81"/>
      <c r="I62" s="82"/>
    </row>
    <row r="63" spans="2:9" ht="27" customHeight="1" hidden="1">
      <c r="B63" s="83" t="s">
        <v>424</v>
      </c>
      <c r="C63" s="27" t="s">
        <v>421</v>
      </c>
      <c r="D63" s="73"/>
      <c r="E63" s="84"/>
      <c r="F63" s="3"/>
      <c r="G63" s="84"/>
      <c r="H63" s="3"/>
      <c r="I63" s="6"/>
    </row>
    <row r="64" spans="2:9" ht="27.75" customHeight="1" hidden="1" thickBot="1">
      <c r="B64" s="85"/>
      <c r="C64" s="74"/>
      <c r="D64" s="86"/>
      <c r="E64" s="87"/>
      <c r="F64" s="11"/>
      <c r="G64" s="87"/>
      <c r="H64" s="11"/>
      <c r="I64" s="8"/>
    </row>
    <row r="65" spans="2:5" ht="6" customHeight="1" hidden="1" thickBot="1">
      <c r="B65" s="28"/>
      <c r="C65" s="28"/>
      <c r="D65" s="29"/>
      <c r="E65" s="28"/>
    </row>
    <row r="66" spans="2:11" ht="27" customHeight="1" hidden="1">
      <c r="B66" s="24" t="s">
        <v>422</v>
      </c>
      <c r="C66" s="25" t="s">
        <v>423</v>
      </c>
      <c r="D66" s="71"/>
      <c r="E66" s="76"/>
      <c r="F66" s="72"/>
      <c r="G66" s="76"/>
      <c r="H66" s="72"/>
      <c r="I66" s="77"/>
      <c r="K66" s="31">
        <f>COUNTA(E66,G66,I66,E68,G68,I68)</f>
        <v>0</v>
      </c>
    </row>
    <row r="67" spans="2:9" ht="27" customHeight="1" hidden="1" thickBot="1">
      <c r="B67" s="26"/>
      <c r="C67" s="78"/>
      <c r="D67" s="79"/>
      <c r="E67" s="80"/>
      <c r="F67" s="81"/>
      <c r="G67" s="80"/>
      <c r="H67" s="81"/>
      <c r="I67" s="82"/>
    </row>
    <row r="68" spans="2:9" ht="27" customHeight="1" hidden="1">
      <c r="B68" s="83" t="s">
        <v>424</v>
      </c>
      <c r="C68" s="27" t="s">
        <v>421</v>
      </c>
      <c r="D68" s="73"/>
      <c r="E68" s="84"/>
      <c r="F68" s="3"/>
      <c r="G68" s="84"/>
      <c r="H68" s="3"/>
      <c r="I68" s="6"/>
    </row>
    <row r="69" spans="2:9" ht="27.75" customHeight="1" hidden="1" thickBot="1">
      <c r="B69" s="85"/>
      <c r="C69" s="74"/>
      <c r="D69" s="86"/>
      <c r="E69" s="87"/>
      <c r="F69" s="11"/>
      <c r="G69" s="87"/>
      <c r="H69" s="11"/>
      <c r="I69" s="8"/>
    </row>
    <row r="70" spans="2:5" ht="6" customHeight="1" hidden="1" thickBot="1">
      <c r="B70" s="28"/>
      <c r="C70" s="28"/>
      <c r="D70" s="29"/>
      <c r="E70" s="28"/>
    </row>
    <row r="71" spans="2:11" ht="27" customHeight="1" hidden="1">
      <c r="B71" s="24" t="s">
        <v>422</v>
      </c>
      <c r="C71" s="25" t="s">
        <v>423</v>
      </c>
      <c r="D71" s="71"/>
      <c r="E71" s="76"/>
      <c r="F71" s="72"/>
      <c r="G71" s="76"/>
      <c r="H71" s="72"/>
      <c r="I71" s="77"/>
      <c r="K71" s="31">
        <f>COUNTA(E71,G71,I71,E73,G73,I73)</f>
        <v>0</v>
      </c>
    </row>
    <row r="72" spans="2:9" ht="27" customHeight="1" hidden="1" thickBot="1">
      <c r="B72" s="26"/>
      <c r="C72" s="78"/>
      <c r="D72" s="79"/>
      <c r="E72" s="80"/>
      <c r="F72" s="81"/>
      <c r="G72" s="80"/>
      <c r="H72" s="81"/>
      <c r="I72" s="82"/>
    </row>
    <row r="73" spans="2:9" ht="27" customHeight="1" hidden="1">
      <c r="B73" s="83" t="s">
        <v>424</v>
      </c>
      <c r="C73" s="27" t="s">
        <v>421</v>
      </c>
      <c r="D73" s="73"/>
      <c r="E73" s="84"/>
      <c r="F73" s="3"/>
      <c r="G73" s="84"/>
      <c r="H73" s="3"/>
      <c r="I73" s="6"/>
    </row>
    <row r="74" spans="2:9" ht="27.75" customHeight="1" hidden="1" thickBot="1">
      <c r="B74" s="85"/>
      <c r="C74" s="74"/>
      <c r="D74" s="86"/>
      <c r="E74" s="87"/>
      <c r="F74" s="11"/>
      <c r="G74" s="87"/>
      <c r="H74" s="11"/>
      <c r="I74" s="8"/>
    </row>
    <row r="75" ht="21" customHeight="1" hidden="1"/>
    <row r="76" ht="21"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sheetData>
  <sheetProtection password="CC6F" sheet="1"/>
  <mergeCells count="20">
    <mergeCell ref="F4:G4"/>
    <mergeCell ref="B7:C7"/>
    <mergeCell ref="F7:I7"/>
    <mergeCell ref="H4:I4"/>
    <mergeCell ref="B5:C5"/>
    <mergeCell ref="D5:E5"/>
    <mergeCell ref="G5:H5"/>
    <mergeCell ref="I5:I6"/>
    <mergeCell ref="B6:C6"/>
    <mergeCell ref="D6:E6"/>
    <mergeCell ref="M3:P11"/>
    <mergeCell ref="G6:H6"/>
    <mergeCell ref="B1:F1"/>
    <mergeCell ref="H1:I1"/>
    <mergeCell ref="B3:C3"/>
    <mergeCell ref="D3:E3"/>
    <mergeCell ref="F3:G3"/>
    <mergeCell ref="H3:I3"/>
    <mergeCell ref="B4:C4"/>
    <mergeCell ref="D4:E4"/>
  </mergeCells>
  <conditionalFormatting sqref="B17 B22 B27 B32 B37 B42 B47 B52 B57 B62 B67 B72">
    <cfRule type="containsText" priority="1" dxfId="20" operator="containsText" stopIfTrue="1" text="女">
      <formula>NOT(ISERROR(SEARCH("女",B17)))</formula>
    </cfRule>
    <cfRule type="containsText" priority="2" dxfId="19" operator="containsText" stopIfTrue="1" text="男">
      <formula>NOT(ISERROR(SEARCH("男",B17)))</formula>
    </cfRule>
  </conditionalFormatting>
  <dataValidations count="8">
    <dataValidation showInputMessage="1" showErrorMessage="1" imeMode="halfKatakana" sqref="E17 I17 E37 I37 G37 E39 G39 G17 E19 G19 E42 I42 G42 E44 G44 E47 I47 G47 E49 G49 E52 I52 G52 E54 G54 E22 I22 G22 E24 G24 E27 I27 G27 E29 G29 E32 I32 G32 E34 G34 E57 I57 G57 G59 E59 E62 I62 G62 E64 G64 E67 I67 G67 E69 G69 E72 I72 G72 G74 E74"/>
    <dataValidation type="whole" allowBlank="1" showInputMessage="1" showErrorMessage="1" sqref="C19 C39 C44 C49 C54 C24 C29 C34 C59 C64 C69 C74">
      <formula1>1111</formula1>
      <formula2>999999</formula2>
    </dataValidation>
    <dataValidation allowBlank="1" showInputMessage="1" showErrorMessage="1" imeMode="halfAlpha" sqref="E7"/>
    <dataValidation allowBlank="1" showInputMessage="1" showErrorMessage="1" imeMode="halfKatakana" sqref="I4:I5 H4"/>
    <dataValidation type="list" allowBlank="1" showInputMessage="1" showErrorMessage="1" sqref="B59 B74 B69 B64 B54 B49 B44 B39">
      <formula1>$L$19:$L$19</formula1>
    </dataValidation>
    <dataValidation type="list" allowBlank="1" showInputMessage="1" showErrorMessage="1" sqref="C52 C72 C67 C62 C57 C37 C42 C47">
      <formula1>リレー申込票!#REF!</formula1>
    </dataValidation>
    <dataValidation type="list" allowBlank="1" showInputMessage="1" showErrorMessage="1" sqref="B57 B72 B67 B62 B52 B47 B42 B37">
      <formula1>リレー申込票!#REF!</formula1>
    </dataValidation>
    <dataValidation type="list" allowBlank="1" showInputMessage="1" showErrorMessage="1" sqref="H74 H54 D74 F74 H72 F72 D72 D64 F64 H64 H62 F62 D62 D69 F69 H69 H67 F67 D67 H59 D59 F59 H57 F57 D57 D49 F49 H49 H47 F47 D47 D44 F44 H44 H42 F42 D42 D39 F39 H39 H37 F37 D37 D52 F52 F54 D54 H52">
      <formula1>リレー申込票!#REF!</formula1>
    </dataValidation>
  </dataValidations>
  <printOptions horizontalCentered="1"/>
  <pageMargins left="0.7086614173228347" right="0.7086614173228347" top="0.5905511811023623" bottom="0.5905511811023623" header="0.31496062992125984" footer="0.31496062992125984"/>
  <pageSetup horizontalDpi="600" verticalDpi="600" orientation="portrait" paperSize="9" scale="78" r:id="rId1"/>
  <headerFooter>
    <oddFooter>&amp;R※リレー種目一覧表県大会申込書</oddFooter>
  </headerFooter>
</worksheet>
</file>

<file path=xl/worksheets/sheet5.xml><?xml version="1.0" encoding="utf-8"?>
<worksheet xmlns="http://schemas.openxmlformats.org/spreadsheetml/2006/main" xmlns:r="http://schemas.openxmlformats.org/officeDocument/2006/relationships">
  <sheetPr codeName="Sheet3">
    <tabColor indexed="10"/>
  </sheetPr>
  <dimension ref="A1:J198"/>
  <sheetViews>
    <sheetView zoomScalePageLayoutView="0" workbookViewId="0" topLeftCell="A1">
      <selection activeCell="B4" sqref="B4"/>
    </sheetView>
  </sheetViews>
  <sheetFormatPr defaultColWidth="9.140625" defaultRowHeight="15"/>
  <cols>
    <col min="1" max="1" width="9.8515625" style="0" bestFit="1" customWidth="1"/>
    <col min="2" max="2" width="25.421875" style="0" bestFit="1" customWidth="1"/>
    <col min="3" max="3" width="13.00390625" style="0" bestFit="1" customWidth="1"/>
    <col min="4" max="4" width="14.140625" style="0" bestFit="1" customWidth="1"/>
    <col min="5" max="6" width="7.140625" style="0" bestFit="1" customWidth="1"/>
    <col min="7" max="7" width="9.421875" style="142" bestFit="1" customWidth="1"/>
    <col min="8" max="8" width="26.8515625" style="0" bestFit="1" customWidth="1"/>
    <col min="9" max="9" width="13.8515625" style="0" bestFit="1" customWidth="1"/>
  </cols>
  <sheetData>
    <row r="1" spans="1:9" ht="13.5">
      <c r="A1" s="146" t="s">
        <v>488</v>
      </c>
      <c r="B1" s="146" t="s">
        <v>646</v>
      </c>
      <c r="C1" s="146" t="s">
        <v>647</v>
      </c>
      <c r="D1" s="146" t="s">
        <v>648</v>
      </c>
      <c r="E1" s="146" t="s">
        <v>649</v>
      </c>
      <c r="F1" s="146" t="s">
        <v>650</v>
      </c>
      <c r="G1" s="147" t="s">
        <v>651</v>
      </c>
      <c r="H1" s="146" t="s">
        <v>652</v>
      </c>
      <c r="I1" s="146" t="s">
        <v>653</v>
      </c>
    </row>
    <row r="2" spans="1:10" ht="13.5">
      <c r="A2">
        <v>1</v>
      </c>
      <c r="B2" s="140" t="s">
        <v>654</v>
      </c>
      <c r="C2" s="141" t="s">
        <v>655</v>
      </c>
      <c r="D2" s="141" t="s">
        <v>755</v>
      </c>
      <c r="E2" t="s">
        <v>656</v>
      </c>
      <c r="F2" t="s">
        <v>657</v>
      </c>
      <c r="G2" s="141" t="s">
        <v>756</v>
      </c>
      <c r="H2" s="140" t="s">
        <v>531</v>
      </c>
      <c r="I2" t="s">
        <v>757</v>
      </c>
      <c r="J2">
        <v>1</v>
      </c>
    </row>
    <row r="3" spans="1:10" ht="13.5">
      <c r="A3">
        <v>2</v>
      </c>
      <c r="B3" s="140" t="s">
        <v>658</v>
      </c>
      <c r="C3" s="141" t="s">
        <v>659</v>
      </c>
      <c r="D3" s="141" t="s">
        <v>758</v>
      </c>
      <c r="E3" t="s">
        <v>656</v>
      </c>
      <c r="F3" t="s">
        <v>657</v>
      </c>
      <c r="G3" s="141" t="s">
        <v>759</v>
      </c>
      <c r="H3" s="140" t="s">
        <v>532</v>
      </c>
      <c r="I3" t="s">
        <v>760</v>
      </c>
      <c r="J3">
        <v>2</v>
      </c>
    </row>
    <row r="4" spans="1:10" ht="13.5">
      <c r="A4">
        <v>3</v>
      </c>
      <c r="B4" s="140" t="s">
        <v>660</v>
      </c>
      <c r="C4" s="141" t="s">
        <v>661</v>
      </c>
      <c r="D4" s="141" t="s">
        <v>761</v>
      </c>
      <c r="E4" t="s">
        <v>656</v>
      </c>
      <c r="F4" t="s">
        <v>657</v>
      </c>
      <c r="G4" s="141" t="s">
        <v>762</v>
      </c>
      <c r="H4" s="140" t="s">
        <v>533</v>
      </c>
      <c r="I4" t="s">
        <v>763</v>
      </c>
      <c r="J4">
        <v>3</v>
      </c>
    </row>
    <row r="5" spans="1:10" ht="13.5">
      <c r="A5">
        <v>5</v>
      </c>
      <c r="B5" s="140" t="s">
        <v>716</v>
      </c>
      <c r="C5" s="141" t="s">
        <v>717</v>
      </c>
      <c r="D5" s="141" t="s">
        <v>764</v>
      </c>
      <c r="E5" t="s">
        <v>656</v>
      </c>
      <c r="F5" t="s">
        <v>657</v>
      </c>
      <c r="G5" s="141" t="s">
        <v>765</v>
      </c>
      <c r="H5" s="140" t="s">
        <v>662</v>
      </c>
      <c r="I5" t="s">
        <v>766</v>
      </c>
      <c r="J5">
        <v>5</v>
      </c>
    </row>
    <row r="6" spans="1:10" ht="13.5">
      <c r="A6">
        <v>6</v>
      </c>
      <c r="B6" s="140" t="s">
        <v>663</v>
      </c>
      <c r="C6" s="141" t="s">
        <v>664</v>
      </c>
      <c r="D6" s="141" t="s">
        <v>767</v>
      </c>
      <c r="E6" t="s">
        <v>656</v>
      </c>
      <c r="F6" t="s">
        <v>657</v>
      </c>
      <c r="G6" s="141" t="s">
        <v>768</v>
      </c>
      <c r="H6" s="140" t="s">
        <v>665</v>
      </c>
      <c r="I6" t="s">
        <v>769</v>
      </c>
      <c r="J6">
        <v>6</v>
      </c>
    </row>
    <row r="7" spans="1:10" ht="13.5">
      <c r="A7">
        <v>7</v>
      </c>
      <c r="B7" s="140" t="s">
        <v>666</v>
      </c>
      <c r="C7" s="141" t="s">
        <v>667</v>
      </c>
      <c r="D7" s="141" t="s">
        <v>770</v>
      </c>
      <c r="E7" t="s">
        <v>656</v>
      </c>
      <c r="F7" t="s">
        <v>657</v>
      </c>
      <c r="G7" s="141" t="s">
        <v>771</v>
      </c>
      <c r="H7" s="140" t="s">
        <v>534</v>
      </c>
      <c r="I7" t="s">
        <v>772</v>
      </c>
      <c r="J7">
        <v>7</v>
      </c>
    </row>
    <row r="8" spans="1:10" ht="13.5">
      <c r="A8">
        <v>8</v>
      </c>
      <c r="B8" s="140" t="s">
        <v>668</v>
      </c>
      <c r="C8" s="141" t="s">
        <v>669</v>
      </c>
      <c r="D8" s="141" t="s">
        <v>773</v>
      </c>
      <c r="E8" t="s">
        <v>656</v>
      </c>
      <c r="F8" t="s">
        <v>657</v>
      </c>
      <c r="G8" s="141" t="s">
        <v>774</v>
      </c>
      <c r="H8" s="140" t="s">
        <v>535</v>
      </c>
      <c r="I8" t="s">
        <v>775</v>
      </c>
      <c r="J8">
        <v>8</v>
      </c>
    </row>
    <row r="9" spans="1:10" ht="13.5">
      <c r="A9">
        <v>9</v>
      </c>
      <c r="B9" s="140" t="s">
        <v>670</v>
      </c>
      <c r="C9" s="141" t="s">
        <v>671</v>
      </c>
      <c r="D9" s="141" t="s">
        <v>776</v>
      </c>
      <c r="E9" t="s">
        <v>656</v>
      </c>
      <c r="F9" t="s">
        <v>657</v>
      </c>
      <c r="G9" s="141" t="s">
        <v>777</v>
      </c>
      <c r="H9" s="140" t="s">
        <v>536</v>
      </c>
      <c r="I9" t="s">
        <v>778</v>
      </c>
      <c r="J9">
        <v>9</v>
      </c>
    </row>
    <row r="10" spans="1:10" ht="13.5">
      <c r="A10">
        <v>10</v>
      </c>
      <c r="B10" s="140" t="s">
        <v>672</v>
      </c>
      <c r="C10" s="141" t="s">
        <v>673</v>
      </c>
      <c r="D10" s="141" t="s">
        <v>779</v>
      </c>
      <c r="E10" t="s">
        <v>656</v>
      </c>
      <c r="F10" t="s">
        <v>657</v>
      </c>
      <c r="G10" s="141" t="s">
        <v>780</v>
      </c>
      <c r="H10" s="140" t="s">
        <v>537</v>
      </c>
      <c r="I10" t="s">
        <v>781</v>
      </c>
      <c r="J10">
        <v>10</v>
      </c>
    </row>
    <row r="11" spans="1:10" ht="13.5">
      <c r="A11">
        <v>11</v>
      </c>
      <c r="B11" s="140" t="s">
        <v>674</v>
      </c>
      <c r="C11" s="141" t="s">
        <v>675</v>
      </c>
      <c r="D11" s="141" t="s">
        <v>782</v>
      </c>
      <c r="E11" t="s">
        <v>656</v>
      </c>
      <c r="F11" t="s">
        <v>657</v>
      </c>
      <c r="G11" s="141" t="s">
        <v>783</v>
      </c>
      <c r="H11" s="140" t="s">
        <v>538</v>
      </c>
      <c r="I11" t="s">
        <v>784</v>
      </c>
      <c r="J11">
        <v>11</v>
      </c>
    </row>
    <row r="12" spans="1:10" ht="13.5">
      <c r="A12">
        <v>12</v>
      </c>
      <c r="B12" s="140" t="s">
        <v>676</v>
      </c>
      <c r="C12" s="141" t="s">
        <v>677</v>
      </c>
      <c r="D12" s="141" t="s">
        <v>785</v>
      </c>
      <c r="E12" t="s">
        <v>656</v>
      </c>
      <c r="F12" t="s">
        <v>657</v>
      </c>
      <c r="G12" s="141" t="s">
        <v>786</v>
      </c>
      <c r="H12" s="140" t="s">
        <v>539</v>
      </c>
      <c r="I12" t="s">
        <v>787</v>
      </c>
      <c r="J12">
        <v>12</v>
      </c>
    </row>
    <row r="13" spans="1:10" ht="13.5">
      <c r="A13">
        <v>13</v>
      </c>
      <c r="B13" s="140" t="s">
        <v>678</v>
      </c>
      <c r="C13" s="141" t="s">
        <v>679</v>
      </c>
      <c r="D13" s="141" t="s">
        <v>788</v>
      </c>
      <c r="E13" t="s">
        <v>656</v>
      </c>
      <c r="F13" t="s">
        <v>657</v>
      </c>
      <c r="G13" s="141" t="s">
        <v>789</v>
      </c>
      <c r="H13" s="140" t="s">
        <v>680</v>
      </c>
      <c r="I13" t="s">
        <v>790</v>
      </c>
      <c r="J13">
        <v>13</v>
      </c>
    </row>
    <row r="14" spans="1:10" ht="13.5">
      <c r="A14">
        <v>14</v>
      </c>
      <c r="B14" s="140" t="s">
        <v>681</v>
      </c>
      <c r="C14" s="141" t="s">
        <v>682</v>
      </c>
      <c r="D14" s="141" t="s">
        <v>791</v>
      </c>
      <c r="E14" t="s">
        <v>656</v>
      </c>
      <c r="F14" t="s">
        <v>657</v>
      </c>
      <c r="G14" s="141" t="s">
        <v>792</v>
      </c>
      <c r="H14" s="140" t="s">
        <v>793</v>
      </c>
      <c r="I14" t="s">
        <v>794</v>
      </c>
      <c r="J14">
        <v>14</v>
      </c>
    </row>
    <row r="15" spans="1:10" ht="13.5">
      <c r="A15">
        <v>15</v>
      </c>
      <c r="B15" s="140" t="s">
        <v>683</v>
      </c>
      <c r="C15" s="141" t="s">
        <v>684</v>
      </c>
      <c r="D15" s="141" t="s">
        <v>795</v>
      </c>
      <c r="E15" t="s">
        <v>656</v>
      </c>
      <c r="F15" t="s">
        <v>685</v>
      </c>
      <c r="G15" s="141" t="s">
        <v>796</v>
      </c>
      <c r="H15" s="140" t="s">
        <v>686</v>
      </c>
      <c r="I15" t="s">
        <v>797</v>
      </c>
      <c r="J15">
        <v>15</v>
      </c>
    </row>
    <row r="16" spans="1:10" ht="13.5">
      <c r="A16">
        <v>16</v>
      </c>
      <c r="B16" s="140" t="s">
        <v>687</v>
      </c>
      <c r="C16" s="141" t="s">
        <v>688</v>
      </c>
      <c r="D16" s="141" t="s">
        <v>798</v>
      </c>
      <c r="E16" t="s">
        <v>656</v>
      </c>
      <c r="F16" t="s">
        <v>657</v>
      </c>
      <c r="G16" s="141" t="s">
        <v>799</v>
      </c>
      <c r="H16" s="140" t="s">
        <v>689</v>
      </c>
      <c r="I16" t="s">
        <v>800</v>
      </c>
      <c r="J16">
        <v>16</v>
      </c>
    </row>
    <row r="17" spans="1:10" ht="13.5">
      <c r="A17">
        <v>17</v>
      </c>
      <c r="B17" s="140" t="s">
        <v>690</v>
      </c>
      <c r="C17" s="141" t="s">
        <v>691</v>
      </c>
      <c r="D17" s="141" t="s">
        <v>801</v>
      </c>
      <c r="E17" t="s">
        <v>656</v>
      </c>
      <c r="F17" t="s">
        <v>657</v>
      </c>
      <c r="G17" s="141" t="s">
        <v>802</v>
      </c>
      <c r="H17" s="140" t="s">
        <v>692</v>
      </c>
      <c r="I17" t="s">
        <v>803</v>
      </c>
      <c r="J17">
        <v>17</v>
      </c>
    </row>
    <row r="18" spans="1:10" ht="13.5">
      <c r="A18">
        <v>18</v>
      </c>
      <c r="B18" s="140" t="s">
        <v>693</v>
      </c>
      <c r="C18" s="141" t="s">
        <v>694</v>
      </c>
      <c r="D18" s="141" t="s">
        <v>804</v>
      </c>
      <c r="E18" t="s">
        <v>656</v>
      </c>
      <c r="F18" t="s">
        <v>657</v>
      </c>
      <c r="G18" s="141" t="s">
        <v>805</v>
      </c>
      <c r="H18" s="140" t="s">
        <v>540</v>
      </c>
      <c r="I18" t="s">
        <v>806</v>
      </c>
      <c r="J18">
        <v>18</v>
      </c>
    </row>
    <row r="19" spans="1:10" ht="13.5">
      <c r="A19">
        <v>19</v>
      </c>
      <c r="B19" s="140" t="s">
        <v>807</v>
      </c>
      <c r="C19" s="141" t="s">
        <v>695</v>
      </c>
      <c r="D19" s="141" t="s">
        <v>808</v>
      </c>
      <c r="E19" t="s">
        <v>656</v>
      </c>
      <c r="F19" t="s">
        <v>657</v>
      </c>
      <c r="G19" s="141" t="s">
        <v>777</v>
      </c>
      <c r="H19" s="140" t="s">
        <v>541</v>
      </c>
      <c r="I19" t="s">
        <v>809</v>
      </c>
      <c r="J19">
        <v>19</v>
      </c>
    </row>
    <row r="20" spans="1:10" ht="13.5">
      <c r="A20">
        <v>20</v>
      </c>
      <c r="B20" s="140" t="s">
        <v>696</v>
      </c>
      <c r="C20" s="141" t="s">
        <v>697</v>
      </c>
      <c r="D20" s="141" t="s">
        <v>810</v>
      </c>
      <c r="E20" t="s">
        <v>656</v>
      </c>
      <c r="F20" t="s">
        <v>685</v>
      </c>
      <c r="G20" s="141" t="s">
        <v>811</v>
      </c>
      <c r="H20" s="140" t="s">
        <v>698</v>
      </c>
      <c r="I20" t="s">
        <v>812</v>
      </c>
      <c r="J20">
        <v>20</v>
      </c>
    </row>
    <row r="21" spans="1:10" ht="13.5">
      <c r="A21">
        <v>21</v>
      </c>
      <c r="B21" s="140" t="s">
        <v>699</v>
      </c>
      <c r="C21" s="141" t="s">
        <v>700</v>
      </c>
      <c r="D21" s="141" t="s">
        <v>813</v>
      </c>
      <c r="E21" t="s">
        <v>656</v>
      </c>
      <c r="F21" t="s">
        <v>685</v>
      </c>
      <c r="G21" s="141" t="s">
        <v>814</v>
      </c>
      <c r="H21" s="140" t="s">
        <v>701</v>
      </c>
      <c r="I21" t="s">
        <v>815</v>
      </c>
      <c r="J21">
        <v>21</v>
      </c>
    </row>
    <row r="22" spans="1:10" ht="13.5">
      <c r="A22">
        <v>22</v>
      </c>
      <c r="B22" s="140" t="s">
        <v>702</v>
      </c>
      <c r="C22" s="141" t="s">
        <v>703</v>
      </c>
      <c r="D22" s="141" t="s">
        <v>816</v>
      </c>
      <c r="E22" t="s">
        <v>656</v>
      </c>
      <c r="F22" t="s">
        <v>685</v>
      </c>
      <c r="G22" s="141" t="s">
        <v>817</v>
      </c>
      <c r="H22" s="140" t="s">
        <v>704</v>
      </c>
      <c r="I22" t="s">
        <v>818</v>
      </c>
      <c r="J22">
        <v>22</v>
      </c>
    </row>
    <row r="23" spans="1:10" ht="13.5">
      <c r="A23">
        <v>23</v>
      </c>
      <c r="B23" s="140" t="s">
        <v>705</v>
      </c>
      <c r="C23" s="141" t="s">
        <v>706</v>
      </c>
      <c r="D23" s="141" t="s">
        <v>819</v>
      </c>
      <c r="E23" t="s">
        <v>656</v>
      </c>
      <c r="F23" t="s">
        <v>685</v>
      </c>
      <c r="G23" s="141" t="s">
        <v>820</v>
      </c>
      <c r="H23" s="140" t="s">
        <v>707</v>
      </c>
      <c r="I23" t="s">
        <v>821</v>
      </c>
      <c r="J23">
        <v>23</v>
      </c>
    </row>
    <row r="24" spans="1:10" ht="13.5">
      <c r="A24">
        <v>24</v>
      </c>
      <c r="B24" s="140" t="s">
        <v>708</v>
      </c>
      <c r="C24" s="141" t="s">
        <v>709</v>
      </c>
      <c r="D24" s="141" t="s">
        <v>822</v>
      </c>
      <c r="E24" t="s">
        <v>656</v>
      </c>
      <c r="F24" t="s">
        <v>685</v>
      </c>
      <c r="G24" s="141" t="s">
        <v>823</v>
      </c>
      <c r="H24" s="140" t="s">
        <v>710</v>
      </c>
      <c r="I24" t="s">
        <v>824</v>
      </c>
      <c r="J24">
        <v>24</v>
      </c>
    </row>
    <row r="25" spans="1:10" ht="13.5">
      <c r="A25">
        <v>25</v>
      </c>
      <c r="B25" s="140" t="s">
        <v>711</v>
      </c>
      <c r="C25" s="141" t="s">
        <v>712</v>
      </c>
      <c r="D25" s="141" t="s">
        <v>825</v>
      </c>
      <c r="E25" t="s">
        <v>656</v>
      </c>
      <c r="F25" t="s">
        <v>685</v>
      </c>
      <c r="G25" s="141" t="s">
        <v>826</v>
      </c>
      <c r="H25" s="140" t="s">
        <v>0</v>
      </c>
      <c r="I25" t="s">
        <v>827</v>
      </c>
      <c r="J25">
        <v>25</v>
      </c>
    </row>
    <row r="26" spans="1:10" ht="13.5">
      <c r="A26">
        <v>27</v>
      </c>
      <c r="B26" s="140" t="s">
        <v>1</v>
      </c>
      <c r="C26" s="141" t="s">
        <v>2</v>
      </c>
      <c r="D26" s="141" t="s">
        <v>828</v>
      </c>
      <c r="E26" t="s">
        <v>656</v>
      </c>
      <c r="F26" t="s">
        <v>685</v>
      </c>
      <c r="G26" s="141" t="s">
        <v>829</v>
      </c>
      <c r="H26" s="140" t="s">
        <v>542</v>
      </c>
      <c r="I26" t="s">
        <v>830</v>
      </c>
      <c r="J26">
        <v>27</v>
      </c>
    </row>
    <row r="27" spans="1:10" ht="13.5">
      <c r="A27">
        <v>28</v>
      </c>
      <c r="B27" s="140" t="s">
        <v>3</v>
      </c>
      <c r="C27" s="141" t="s">
        <v>4</v>
      </c>
      <c r="D27" s="141" t="s">
        <v>831</v>
      </c>
      <c r="E27" t="s">
        <v>656</v>
      </c>
      <c r="F27" t="s">
        <v>685</v>
      </c>
      <c r="G27" s="141" t="s">
        <v>832</v>
      </c>
      <c r="H27" s="140" t="s">
        <v>543</v>
      </c>
      <c r="I27" t="s">
        <v>833</v>
      </c>
      <c r="J27">
        <v>28</v>
      </c>
    </row>
    <row r="28" spans="1:10" ht="13.5">
      <c r="A28">
        <v>29</v>
      </c>
      <c r="B28" s="140" t="s">
        <v>5</v>
      </c>
      <c r="C28" s="141" t="s">
        <v>6</v>
      </c>
      <c r="D28" s="141" t="s">
        <v>834</v>
      </c>
      <c r="E28" t="s">
        <v>656</v>
      </c>
      <c r="F28" t="s">
        <v>685</v>
      </c>
      <c r="G28" s="141" t="s">
        <v>835</v>
      </c>
      <c r="H28" s="140" t="s">
        <v>7</v>
      </c>
      <c r="I28" t="s">
        <v>836</v>
      </c>
      <c r="J28">
        <v>29</v>
      </c>
    </row>
    <row r="29" spans="1:10" ht="13.5">
      <c r="A29">
        <v>30</v>
      </c>
      <c r="B29" s="140" t="s">
        <v>8</v>
      </c>
      <c r="C29" s="141" t="s">
        <v>9</v>
      </c>
      <c r="D29" s="141" t="s">
        <v>837</v>
      </c>
      <c r="E29" t="s">
        <v>656</v>
      </c>
      <c r="F29" t="s">
        <v>685</v>
      </c>
      <c r="G29" s="141" t="s">
        <v>838</v>
      </c>
      <c r="H29" s="140" t="s">
        <v>544</v>
      </c>
      <c r="I29" t="s">
        <v>839</v>
      </c>
      <c r="J29">
        <v>30</v>
      </c>
    </row>
    <row r="30" spans="1:10" ht="13.5">
      <c r="A30">
        <v>31</v>
      </c>
      <c r="B30" s="140" t="s">
        <v>10</v>
      </c>
      <c r="C30" s="141" t="s">
        <v>11</v>
      </c>
      <c r="D30" s="141" t="s">
        <v>840</v>
      </c>
      <c r="E30" t="s">
        <v>656</v>
      </c>
      <c r="F30" t="s">
        <v>685</v>
      </c>
      <c r="G30" s="141" t="s">
        <v>841</v>
      </c>
      <c r="H30" s="140" t="s">
        <v>545</v>
      </c>
      <c r="I30" t="s">
        <v>842</v>
      </c>
      <c r="J30">
        <v>31</v>
      </c>
    </row>
    <row r="31" spans="1:10" ht="13.5">
      <c r="A31">
        <v>32</v>
      </c>
      <c r="B31" s="140" t="s">
        <v>12</v>
      </c>
      <c r="C31" s="141" t="s">
        <v>13</v>
      </c>
      <c r="D31" s="141" t="s">
        <v>843</v>
      </c>
      <c r="E31" t="s">
        <v>656</v>
      </c>
      <c r="F31" t="s">
        <v>685</v>
      </c>
      <c r="G31" s="141" t="s">
        <v>844</v>
      </c>
      <c r="H31" s="140" t="s">
        <v>546</v>
      </c>
      <c r="I31" t="s">
        <v>845</v>
      </c>
      <c r="J31">
        <v>32</v>
      </c>
    </row>
    <row r="32" spans="1:10" ht="13.5">
      <c r="A32">
        <v>33</v>
      </c>
      <c r="B32" s="140" t="s">
        <v>14</v>
      </c>
      <c r="C32" s="141" t="s">
        <v>15</v>
      </c>
      <c r="D32" s="141" t="s">
        <v>846</v>
      </c>
      <c r="E32" t="s">
        <v>656</v>
      </c>
      <c r="F32" t="s">
        <v>685</v>
      </c>
      <c r="G32" s="141" t="s">
        <v>847</v>
      </c>
      <c r="H32" s="140" t="s">
        <v>547</v>
      </c>
      <c r="I32" t="s">
        <v>848</v>
      </c>
      <c r="J32">
        <v>33</v>
      </c>
    </row>
    <row r="33" spans="1:10" ht="13.5">
      <c r="A33">
        <v>34</v>
      </c>
      <c r="B33" s="140" t="s">
        <v>16</v>
      </c>
      <c r="C33" s="141" t="s">
        <v>17</v>
      </c>
      <c r="D33" s="141" t="s">
        <v>849</v>
      </c>
      <c r="E33" t="s">
        <v>656</v>
      </c>
      <c r="F33" t="s">
        <v>685</v>
      </c>
      <c r="G33" s="141" t="s">
        <v>850</v>
      </c>
      <c r="H33" s="140" t="s">
        <v>548</v>
      </c>
      <c r="I33" t="s">
        <v>851</v>
      </c>
      <c r="J33">
        <v>34</v>
      </c>
    </row>
    <row r="34" spans="1:10" ht="13.5">
      <c r="A34">
        <v>35</v>
      </c>
      <c r="B34" t="s">
        <v>18</v>
      </c>
      <c r="C34" t="s">
        <v>19</v>
      </c>
      <c r="D34" t="s">
        <v>852</v>
      </c>
      <c r="E34" t="s">
        <v>20</v>
      </c>
      <c r="F34" t="s">
        <v>21</v>
      </c>
      <c r="G34" s="142" t="s">
        <v>853</v>
      </c>
      <c r="H34" t="s">
        <v>22</v>
      </c>
      <c r="I34" t="s">
        <v>854</v>
      </c>
      <c r="J34">
        <v>35</v>
      </c>
    </row>
    <row r="35" spans="1:10" ht="13.5">
      <c r="A35">
        <v>36</v>
      </c>
      <c r="B35" t="s">
        <v>23</v>
      </c>
      <c r="C35" t="s">
        <v>24</v>
      </c>
      <c r="D35" t="s">
        <v>855</v>
      </c>
      <c r="E35" t="s">
        <v>20</v>
      </c>
      <c r="F35" t="s">
        <v>21</v>
      </c>
      <c r="G35" s="142" t="s">
        <v>856</v>
      </c>
      <c r="H35" t="s">
        <v>25</v>
      </c>
      <c r="I35" t="s">
        <v>857</v>
      </c>
      <c r="J35">
        <v>36</v>
      </c>
    </row>
    <row r="36" spans="1:10" ht="13.5">
      <c r="A36">
        <v>37</v>
      </c>
      <c r="B36" t="s">
        <v>26</v>
      </c>
      <c r="C36" t="s">
        <v>27</v>
      </c>
      <c r="D36" t="s">
        <v>858</v>
      </c>
      <c r="E36" t="s">
        <v>20</v>
      </c>
      <c r="F36" t="s">
        <v>21</v>
      </c>
      <c r="G36" s="142" t="s">
        <v>859</v>
      </c>
      <c r="H36" t="s">
        <v>28</v>
      </c>
      <c r="I36" t="s">
        <v>860</v>
      </c>
      <c r="J36">
        <v>37</v>
      </c>
    </row>
    <row r="37" spans="1:10" ht="13.5">
      <c r="A37">
        <v>38</v>
      </c>
      <c r="B37" t="s">
        <v>29</v>
      </c>
      <c r="C37" t="s">
        <v>30</v>
      </c>
      <c r="D37" t="s">
        <v>861</v>
      </c>
      <c r="E37" t="s">
        <v>20</v>
      </c>
      <c r="F37" t="s">
        <v>21</v>
      </c>
      <c r="G37" s="142" t="s">
        <v>862</v>
      </c>
      <c r="H37" t="s">
        <v>31</v>
      </c>
      <c r="I37" t="s">
        <v>863</v>
      </c>
      <c r="J37">
        <v>38</v>
      </c>
    </row>
    <row r="38" spans="1:10" ht="13.5">
      <c r="A38">
        <v>39</v>
      </c>
      <c r="B38" t="s">
        <v>32</v>
      </c>
      <c r="C38" t="s">
        <v>33</v>
      </c>
      <c r="D38" t="s">
        <v>864</v>
      </c>
      <c r="E38" t="s">
        <v>20</v>
      </c>
      <c r="F38" t="s">
        <v>21</v>
      </c>
      <c r="G38" s="142" t="s">
        <v>865</v>
      </c>
      <c r="H38" t="s">
        <v>34</v>
      </c>
      <c r="I38" t="s">
        <v>866</v>
      </c>
      <c r="J38">
        <v>39</v>
      </c>
    </row>
    <row r="39" spans="1:10" ht="13.5">
      <c r="A39">
        <v>40</v>
      </c>
      <c r="B39" t="s">
        <v>35</v>
      </c>
      <c r="C39" t="s">
        <v>36</v>
      </c>
      <c r="D39" t="s">
        <v>867</v>
      </c>
      <c r="E39" t="s">
        <v>20</v>
      </c>
      <c r="F39" t="s">
        <v>21</v>
      </c>
      <c r="G39" s="142" t="s">
        <v>868</v>
      </c>
      <c r="H39" t="s">
        <v>37</v>
      </c>
      <c r="I39" t="s">
        <v>869</v>
      </c>
      <c r="J39">
        <v>40</v>
      </c>
    </row>
    <row r="40" spans="1:10" ht="13.5">
      <c r="A40">
        <v>41</v>
      </c>
      <c r="B40" t="s">
        <v>38</v>
      </c>
      <c r="C40" t="s">
        <v>39</v>
      </c>
      <c r="D40" t="s">
        <v>870</v>
      </c>
      <c r="E40" t="s">
        <v>20</v>
      </c>
      <c r="F40" t="s">
        <v>21</v>
      </c>
      <c r="G40" s="142" t="s">
        <v>871</v>
      </c>
      <c r="H40" t="s">
        <v>40</v>
      </c>
      <c r="I40" t="s">
        <v>872</v>
      </c>
      <c r="J40">
        <v>41</v>
      </c>
    </row>
    <row r="41" spans="1:10" ht="13.5">
      <c r="A41">
        <v>42</v>
      </c>
      <c r="B41" t="s">
        <v>41</v>
      </c>
      <c r="C41" t="s">
        <v>21</v>
      </c>
      <c r="D41" t="s">
        <v>873</v>
      </c>
      <c r="E41" t="s">
        <v>20</v>
      </c>
      <c r="F41" t="s">
        <v>21</v>
      </c>
      <c r="G41" s="142" t="s">
        <v>874</v>
      </c>
      <c r="H41" t="s">
        <v>42</v>
      </c>
      <c r="I41" t="s">
        <v>875</v>
      </c>
      <c r="J41">
        <v>42</v>
      </c>
    </row>
    <row r="42" spans="1:10" ht="13.5">
      <c r="A42">
        <v>43</v>
      </c>
      <c r="B42" t="s">
        <v>43</v>
      </c>
      <c r="C42" t="s">
        <v>44</v>
      </c>
      <c r="D42" t="s">
        <v>876</v>
      </c>
      <c r="E42" t="s">
        <v>20</v>
      </c>
      <c r="F42" t="s">
        <v>21</v>
      </c>
      <c r="G42" s="142" t="s">
        <v>877</v>
      </c>
      <c r="H42" t="s">
        <v>45</v>
      </c>
      <c r="I42" t="s">
        <v>878</v>
      </c>
      <c r="J42">
        <v>43</v>
      </c>
    </row>
    <row r="43" spans="1:10" ht="13.5">
      <c r="A43">
        <v>44</v>
      </c>
      <c r="B43" t="s">
        <v>46</v>
      </c>
      <c r="C43" t="s">
        <v>47</v>
      </c>
      <c r="D43" t="s">
        <v>879</v>
      </c>
      <c r="E43" t="s">
        <v>20</v>
      </c>
      <c r="F43" t="s">
        <v>21</v>
      </c>
      <c r="G43" s="142" t="s">
        <v>880</v>
      </c>
      <c r="H43" t="s">
        <v>48</v>
      </c>
      <c r="I43" t="s">
        <v>881</v>
      </c>
      <c r="J43">
        <v>44</v>
      </c>
    </row>
    <row r="44" spans="1:10" ht="13.5">
      <c r="A44">
        <v>45</v>
      </c>
      <c r="B44" t="s">
        <v>49</v>
      </c>
      <c r="C44" t="s">
        <v>50</v>
      </c>
      <c r="D44" t="s">
        <v>882</v>
      </c>
      <c r="E44" t="s">
        <v>20</v>
      </c>
      <c r="F44" t="s">
        <v>21</v>
      </c>
      <c r="G44" s="142" t="s">
        <v>883</v>
      </c>
      <c r="H44" t="s">
        <v>51</v>
      </c>
      <c r="I44" t="s">
        <v>884</v>
      </c>
      <c r="J44">
        <v>45</v>
      </c>
    </row>
    <row r="45" spans="1:10" ht="13.5">
      <c r="A45">
        <v>46</v>
      </c>
      <c r="B45" t="s">
        <v>52</v>
      </c>
      <c r="C45" t="s">
        <v>53</v>
      </c>
      <c r="D45" t="s">
        <v>885</v>
      </c>
      <c r="E45" t="s">
        <v>20</v>
      </c>
      <c r="F45" t="s">
        <v>21</v>
      </c>
      <c r="G45" s="142" t="s">
        <v>886</v>
      </c>
      <c r="H45" t="s">
        <v>54</v>
      </c>
      <c r="I45" t="s">
        <v>887</v>
      </c>
      <c r="J45">
        <v>46</v>
      </c>
    </row>
    <row r="46" spans="1:10" ht="13.5">
      <c r="A46">
        <v>47</v>
      </c>
      <c r="B46" t="s">
        <v>55</v>
      </c>
      <c r="C46" t="s">
        <v>56</v>
      </c>
      <c r="D46" t="s">
        <v>888</v>
      </c>
      <c r="E46" t="s">
        <v>20</v>
      </c>
      <c r="F46" t="s">
        <v>21</v>
      </c>
      <c r="G46" s="142" t="s">
        <v>889</v>
      </c>
      <c r="H46" t="s">
        <v>57</v>
      </c>
      <c r="I46" t="s">
        <v>890</v>
      </c>
      <c r="J46">
        <v>47</v>
      </c>
    </row>
    <row r="47" spans="1:10" ht="13.5">
      <c r="A47">
        <v>48</v>
      </c>
      <c r="B47" t="s">
        <v>58</v>
      </c>
      <c r="C47" t="s">
        <v>59</v>
      </c>
      <c r="D47" t="s">
        <v>891</v>
      </c>
      <c r="E47" t="s">
        <v>20</v>
      </c>
      <c r="F47" t="s">
        <v>21</v>
      </c>
      <c r="G47" s="142" t="s">
        <v>892</v>
      </c>
      <c r="H47" t="s">
        <v>60</v>
      </c>
      <c r="I47" t="s">
        <v>893</v>
      </c>
      <c r="J47">
        <v>48</v>
      </c>
    </row>
    <row r="48" spans="1:10" ht="13.5">
      <c r="A48">
        <v>49</v>
      </c>
      <c r="B48" t="s">
        <v>61</v>
      </c>
      <c r="C48" t="s">
        <v>62</v>
      </c>
      <c r="D48" t="s">
        <v>894</v>
      </c>
      <c r="E48" t="s">
        <v>20</v>
      </c>
      <c r="F48" t="s">
        <v>21</v>
      </c>
      <c r="G48" s="142" t="s">
        <v>895</v>
      </c>
      <c r="H48" t="s">
        <v>63</v>
      </c>
      <c r="I48" t="s">
        <v>896</v>
      </c>
      <c r="J48">
        <v>49</v>
      </c>
    </row>
    <row r="49" spans="1:10" ht="13.5">
      <c r="A49">
        <v>50</v>
      </c>
      <c r="B49" t="s">
        <v>64</v>
      </c>
      <c r="C49" t="s">
        <v>65</v>
      </c>
      <c r="D49" t="s">
        <v>897</v>
      </c>
      <c r="E49" t="s">
        <v>20</v>
      </c>
      <c r="F49" t="s">
        <v>21</v>
      </c>
      <c r="G49" s="142" t="s">
        <v>898</v>
      </c>
      <c r="H49" t="s">
        <v>66</v>
      </c>
      <c r="I49" t="s">
        <v>899</v>
      </c>
      <c r="J49">
        <v>50</v>
      </c>
    </row>
    <row r="50" spans="1:10" ht="13.5">
      <c r="A50">
        <v>51</v>
      </c>
      <c r="B50" t="s">
        <v>67</v>
      </c>
      <c r="C50" t="s">
        <v>68</v>
      </c>
      <c r="D50" t="s">
        <v>900</v>
      </c>
      <c r="E50" t="s">
        <v>20</v>
      </c>
      <c r="F50" t="s">
        <v>69</v>
      </c>
      <c r="G50" s="142" t="s">
        <v>901</v>
      </c>
      <c r="H50" t="s">
        <v>70</v>
      </c>
      <c r="I50" t="s">
        <v>902</v>
      </c>
      <c r="J50">
        <v>51</v>
      </c>
    </row>
    <row r="51" spans="1:10" ht="13.5">
      <c r="A51">
        <v>52</v>
      </c>
      <c r="B51" t="s">
        <v>71</v>
      </c>
      <c r="C51" t="s">
        <v>72</v>
      </c>
      <c r="D51" t="s">
        <v>903</v>
      </c>
      <c r="E51" t="s">
        <v>20</v>
      </c>
      <c r="F51" t="s">
        <v>69</v>
      </c>
      <c r="G51" s="142" t="s">
        <v>904</v>
      </c>
      <c r="H51" t="s">
        <v>73</v>
      </c>
      <c r="I51" t="s">
        <v>905</v>
      </c>
      <c r="J51">
        <v>52</v>
      </c>
    </row>
    <row r="52" spans="1:10" ht="13.5">
      <c r="A52">
        <v>53</v>
      </c>
      <c r="B52" t="s">
        <v>74</v>
      </c>
      <c r="C52" t="s">
        <v>75</v>
      </c>
      <c r="D52" t="s">
        <v>906</v>
      </c>
      <c r="E52" t="s">
        <v>20</v>
      </c>
      <c r="F52" t="s">
        <v>69</v>
      </c>
      <c r="G52" s="142" t="s">
        <v>907</v>
      </c>
      <c r="H52" t="s">
        <v>76</v>
      </c>
      <c r="I52" t="s">
        <v>908</v>
      </c>
      <c r="J52">
        <v>53</v>
      </c>
    </row>
    <row r="53" spans="1:10" ht="13.5">
      <c r="A53">
        <v>54</v>
      </c>
      <c r="B53" t="s">
        <v>77</v>
      </c>
      <c r="C53" t="s">
        <v>78</v>
      </c>
      <c r="D53" t="s">
        <v>909</v>
      </c>
      <c r="E53" t="s">
        <v>20</v>
      </c>
      <c r="F53" t="s">
        <v>69</v>
      </c>
      <c r="G53" s="142" t="s">
        <v>910</v>
      </c>
      <c r="H53" t="s">
        <v>79</v>
      </c>
      <c r="I53" t="s">
        <v>911</v>
      </c>
      <c r="J53">
        <v>54</v>
      </c>
    </row>
    <row r="54" spans="1:10" ht="13.5">
      <c r="A54">
        <v>55</v>
      </c>
      <c r="B54" t="s">
        <v>80</v>
      </c>
      <c r="C54" t="s">
        <v>81</v>
      </c>
      <c r="D54" t="s">
        <v>912</v>
      </c>
      <c r="E54" t="s">
        <v>20</v>
      </c>
      <c r="F54" t="s">
        <v>69</v>
      </c>
      <c r="G54" s="142" t="s">
        <v>913</v>
      </c>
      <c r="H54" t="s">
        <v>82</v>
      </c>
      <c r="I54" t="s">
        <v>914</v>
      </c>
      <c r="J54">
        <v>55</v>
      </c>
    </row>
    <row r="55" spans="1:10" ht="13.5">
      <c r="A55">
        <v>56</v>
      </c>
      <c r="B55" t="s">
        <v>83</v>
      </c>
      <c r="C55" t="s">
        <v>84</v>
      </c>
      <c r="D55" t="s">
        <v>915</v>
      </c>
      <c r="E55" t="s">
        <v>20</v>
      </c>
      <c r="F55" t="s">
        <v>69</v>
      </c>
      <c r="G55" s="142" t="s">
        <v>916</v>
      </c>
      <c r="H55" t="s">
        <v>85</v>
      </c>
      <c r="I55" t="s">
        <v>917</v>
      </c>
      <c r="J55">
        <v>56</v>
      </c>
    </row>
    <row r="56" spans="1:10" ht="13.5">
      <c r="A56">
        <v>57</v>
      </c>
      <c r="B56" t="s">
        <v>86</v>
      </c>
      <c r="C56" t="s">
        <v>87</v>
      </c>
      <c r="D56" t="s">
        <v>918</v>
      </c>
      <c r="E56" t="s">
        <v>20</v>
      </c>
      <c r="F56" t="s">
        <v>69</v>
      </c>
      <c r="G56" s="142" t="s">
        <v>919</v>
      </c>
      <c r="H56" t="s">
        <v>88</v>
      </c>
      <c r="I56" t="s">
        <v>920</v>
      </c>
      <c r="J56">
        <v>57</v>
      </c>
    </row>
    <row r="57" spans="1:10" ht="13.5">
      <c r="A57">
        <v>58</v>
      </c>
      <c r="B57" t="s">
        <v>89</v>
      </c>
      <c r="C57" t="s">
        <v>90</v>
      </c>
      <c r="D57" t="s">
        <v>921</v>
      </c>
      <c r="E57" t="s">
        <v>20</v>
      </c>
      <c r="F57" t="s">
        <v>69</v>
      </c>
      <c r="G57" s="142" t="s">
        <v>922</v>
      </c>
      <c r="H57" t="s">
        <v>91</v>
      </c>
      <c r="I57" t="s">
        <v>923</v>
      </c>
      <c r="J57">
        <v>58</v>
      </c>
    </row>
    <row r="58" spans="1:10" ht="13.5">
      <c r="A58">
        <v>59</v>
      </c>
      <c r="B58" t="s">
        <v>92</v>
      </c>
      <c r="C58" t="s">
        <v>93</v>
      </c>
      <c r="D58" t="s">
        <v>924</v>
      </c>
      <c r="E58" t="s">
        <v>20</v>
      </c>
      <c r="F58" t="s">
        <v>69</v>
      </c>
      <c r="G58" s="142" t="s">
        <v>925</v>
      </c>
      <c r="H58" t="s">
        <v>94</v>
      </c>
      <c r="I58" t="s">
        <v>926</v>
      </c>
      <c r="J58">
        <v>59</v>
      </c>
    </row>
    <row r="59" spans="1:10" ht="13.5">
      <c r="A59">
        <v>60</v>
      </c>
      <c r="B59" t="s">
        <v>95</v>
      </c>
      <c r="C59" t="s">
        <v>96</v>
      </c>
      <c r="D59" t="s">
        <v>927</v>
      </c>
      <c r="E59" t="s">
        <v>20</v>
      </c>
      <c r="F59" t="s">
        <v>69</v>
      </c>
      <c r="G59" s="142" t="s">
        <v>928</v>
      </c>
      <c r="H59" t="s">
        <v>97</v>
      </c>
      <c r="I59" t="s">
        <v>929</v>
      </c>
      <c r="J59">
        <v>60</v>
      </c>
    </row>
    <row r="60" spans="1:10" ht="13.5">
      <c r="A60">
        <v>61</v>
      </c>
      <c r="B60" t="s">
        <v>98</v>
      </c>
      <c r="C60" t="s">
        <v>99</v>
      </c>
      <c r="D60" t="s">
        <v>930</v>
      </c>
      <c r="E60" t="s">
        <v>20</v>
      </c>
      <c r="F60" t="s">
        <v>69</v>
      </c>
      <c r="G60" s="142" t="s">
        <v>931</v>
      </c>
      <c r="H60" t="s">
        <v>100</v>
      </c>
      <c r="I60" t="s">
        <v>932</v>
      </c>
      <c r="J60">
        <v>61</v>
      </c>
    </row>
    <row r="61" spans="1:10" ht="13.5">
      <c r="A61">
        <v>62</v>
      </c>
      <c r="B61" t="s">
        <v>101</v>
      </c>
      <c r="C61" t="s">
        <v>102</v>
      </c>
      <c r="D61" t="s">
        <v>933</v>
      </c>
      <c r="E61" t="s">
        <v>20</v>
      </c>
      <c r="F61" t="s">
        <v>69</v>
      </c>
      <c r="G61" s="142" t="s">
        <v>934</v>
      </c>
      <c r="H61" t="s">
        <v>103</v>
      </c>
      <c r="I61" t="s">
        <v>935</v>
      </c>
      <c r="J61">
        <v>62</v>
      </c>
    </row>
    <row r="62" spans="1:10" ht="13.5">
      <c r="A62">
        <v>63</v>
      </c>
      <c r="B62" t="s">
        <v>104</v>
      </c>
      <c r="C62" t="s">
        <v>105</v>
      </c>
      <c r="D62" t="s">
        <v>936</v>
      </c>
      <c r="E62" t="s">
        <v>20</v>
      </c>
      <c r="F62" t="s">
        <v>69</v>
      </c>
      <c r="G62" s="142" t="s">
        <v>937</v>
      </c>
      <c r="H62" t="s">
        <v>106</v>
      </c>
      <c r="I62" t="s">
        <v>938</v>
      </c>
      <c r="J62">
        <v>63</v>
      </c>
    </row>
    <row r="63" spans="1:10" ht="13.5">
      <c r="A63">
        <v>64</v>
      </c>
      <c r="B63" t="s">
        <v>107</v>
      </c>
      <c r="C63" t="s">
        <v>108</v>
      </c>
      <c r="D63" t="s">
        <v>939</v>
      </c>
      <c r="E63" t="s">
        <v>20</v>
      </c>
      <c r="F63" t="s">
        <v>69</v>
      </c>
      <c r="G63" s="142" t="s">
        <v>940</v>
      </c>
      <c r="H63" t="s">
        <v>109</v>
      </c>
      <c r="I63" t="s">
        <v>941</v>
      </c>
      <c r="J63">
        <v>64</v>
      </c>
    </row>
    <row r="64" spans="1:10" ht="13.5">
      <c r="A64">
        <v>65</v>
      </c>
      <c r="B64" t="s">
        <v>110</v>
      </c>
      <c r="C64" t="s">
        <v>715</v>
      </c>
      <c r="D64" t="s">
        <v>942</v>
      </c>
      <c r="E64" t="s">
        <v>20</v>
      </c>
      <c r="F64" t="s">
        <v>111</v>
      </c>
      <c r="G64" s="142" t="s">
        <v>943</v>
      </c>
      <c r="H64" t="s">
        <v>112</v>
      </c>
      <c r="I64" t="s">
        <v>944</v>
      </c>
      <c r="J64">
        <v>65</v>
      </c>
    </row>
    <row r="65" spans="1:10" ht="13.5">
      <c r="A65">
        <v>66</v>
      </c>
      <c r="B65" t="s">
        <v>113</v>
      </c>
      <c r="C65" t="s">
        <v>114</v>
      </c>
      <c r="D65" t="s">
        <v>945</v>
      </c>
      <c r="E65" t="s">
        <v>20</v>
      </c>
      <c r="F65" t="s">
        <v>111</v>
      </c>
      <c r="G65" s="142" t="s">
        <v>946</v>
      </c>
      <c r="H65" t="s">
        <v>115</v>
      </c>
      <c r="I65" t="s">
        <v>947</v>
      </c>
      <c r="J65">
        <v>66</v>
      </c>
    </row>
    <row r="66" spans="1:10" ht="13.5">
      <c r="A66">
        <v>67</v>
      </c>
      <c r="B66" t="s">
        <v>116</v>
      </c>
      <c r="C66" t="s">
        <v>117</v>
      </c>
      <c r="D66" t="s">
        <v>948</v>
      </c>
      <c r="E66" t="s">
        <v>20</v>
      </c>
      <c r="F66" t="s">
        <v>111</v>
      </c>
      <c r="G66" s="142" t="s">
        <v>949</v>
      </c>
      <c r="H66" t="s">
        <v>118</v>
      </c>
      <c r="I66" t="s">
        <v>950</v>
      </c>
      <c r="J66">
        <v>67</v>
      </c>
    </row>
    <row r="67" spans="1:10" ht="13.5">
      <c r="A67">
        <v>69</v>
      </c>
      <c r="B67" t="s">
        <v>119</v>
      </c>
      <c r="C67" t="s">
        <v>120</v>
      </c>
      <c r="D67" t="s">
        <v>951</v>
      </c>
      <c r="E67" t="s">
        <v>20</v>
      </c>
      <c r="F67" t="s">
        <v>111</v>
      </c>
      <c r="G67" s="142" t="s">
        <v>952</v>
      </c>
      <c r="H67" t="s">
        <v>121</v>
      </c>
      <c r="I67" t="s">
        <v>953</v>
      </c>
      <c r="J67">
        <v>68</v>
      </c>
    </row>
    <row r="68" spans="1:10" ht="13.5">
      <c r="A68">
        <v>70</v>
      </c>
      <c r="B68" t="s">
        <v>122</v>
      </c>
      <c r="C68" t="s">
        <v>123</v>
      </c>
      <c r="D68" t="s">
        <v>954</v>
      </c>
      <c r="E68" t="s">
        <v>20</v>
      </c>
      <c r="F68" t="s">
        <v>111</v>
      </c>
      <c r="G68" s="142" t="s">
        <v>955</v>
      </c>
      <c r="H68" t="s">
        <v>124</v>
      </c>
      <c r="I68" t="s">
        <v>956</v>
      </c>
      <c r="J68">
        <v>69</v>
      </c>
    </row>
    <row r="69" spans="1:10" ht="13.5">
      <c r="A69">
        <v>71</v>
      </c>
      <c r="B69" t="s">
        <v>155</v>
      </c>
      <c r="C69" t="s">
        <v>156</v>
      </c>
      <c r="D69" t="s">
        <v>957</v>
      </c>
      <c r="E69" t="s">
        <v>20</v>
      </c>
      <c r="F69" t="s">
        <v>111</v>
      </c>
      <c r="G69" s="142" t="s">
        <v>958</v>
      </c>
      <c r="H69" t="s">
        <v>125</v>
      </c>
      <c r="I69" t="s">
        <v>959</v>
      </c>
      <c r="J69">
        <v>70</v>
      </c>
    </row>
    <row r="70" spans="1:10" ht="13.5">
      <c r="A70">
        <v>72</v>
      </c>
      <c r="B70" t="s">
        <v>126</v>
      </c>
      <c r="C70" t="s">
        <v>127</v>
      </c>
      <c r="D70" t="s">
        <v>960</v>
      </c>
      <c r="E70" t="s">
        <v>20</v>
      </c>
      <c r="F70" t="s">
        <v>111</v>
      </c>
      <c r="G70" s="142" t="s">
        <v>961</v>
      </c>
      <c r="H70" t="s">
        <v>128</v>
      </c>
      <c r="I70" t="s">
        <v>962</v>
      </c>
      <c r="J70">
        <v>71</v>
      </c>
    </row>
    <row r="71" spans="1:10" ht="13.5">
      <c r="A71">
        <v>73</v>
      </c>
      <c r="B71" t="s">
        <v>129</v>
      </c>
      <c r="C71" t="s">
        <v>130</v>
      </c>
      <c r="D71" t="s">
        <v>963</v>
      </c>
      <c r="E71" t="s">
        <v>20</v>
      </c>
      <c r="F71" t="s">
        <v>111</v>
      </c>
      <c r="G71" s="142" t="s">
        <v>964</v>
      </c>
      <c r="H71" t="s">
        <v>131</v>
      </c>
      <c r="I71" t="s">
        <v>965</v>
      </c>
      <c r="J71">
        <v>72</v>
      </c>
    </row>
    <row r="72" spans="1:10" ht="13.5">
      <c r="A72">
        <v>74</v>
      </c>
      <c r="B72" t="s">
        <v>132</v>
      </c>
      <c r="C72" t="s">
        <v>133</v>
      </c>
      <c r="D72" t="s">
        <v>966</v>
      </c>
      <c r="E72" t="s">
        <v>20</v>
      </c>
      <c r="F72" t="s">
        <v>111</v>
      </c>
      <c r="G72" s="142" t="s">
        <v>967</v>
      </c>
      <c r="H72" t="s">
        <v>134</v>
      </c>
      <c r="I72" t="s">
        <v>968</v>
      </c>
      <c r="J72">
        <v>73</v>
      </c>
    </row>
    <row r="73" spans="1:10" ht="13.5">
      <c r="A73">
        <v>75</v>
      </c>
      <c r="B73" t="s">
        <v>135</v>
      </c>
      <c r="C73" t="s">
        <v>136</v>
      </c>
      <c r="D73" t="s">
        <v>969</v>
      </c>
      <c r="E73" t="s">
        <v>20</v>
      </c>
      <c r="F73" t="s">
        <v>111</v>
      </c>
      <c r="G73" s="142" t="s">
        <v>970</v>
      </c>
      <c r="H73" t="s">
        <v>137</v>
      </c>
      <c r="I73" t="s">
        <v>971</v>
      </c>
      <c r="J73">
        <v>74</v>
      </c>
    </row>
    <row r="74" spans="1:10" ht="13.5">
      <c r="A74">
        <v>76</v>
      </c>
      <c r="B74" t="s">
        <v>138</v>
      </c>
      <c r="C74" t="s">
        <v>139</v>
      </c>
      <c r="D74" t="s">
        <v>972</v>
      </c>
      <c r="E74" t="s">
        <v>20</v>
      </c>
      <c r="F74" t="s">
        <v>111</v>
      </c>
      <c r="G74" s="142" t="s">
        <v>973</v>
      </c>
      <c r="H74" t="s">
        <v>140</v>
      </c>
      <c r="I74" t="s">
        <v>974</v>
      </c>
      <c r="J74">
        <v>75</v>
      </c>
    </row>
    <row r="75" spans="1:10" ht="13.5">
      <c r="A75">
        <v>77</v>
      </c>
      <c r="B75" t="s">
        <v>141</v>
      </c>
      <c r="C75" t="s">
        <v>142</v>
      </c>
      <c r="D75" t="s">
        <v>975</v>
      </c>
      <c r="E75" t="s">
        <v>20</v>
      </c>
      <c r="F75" t="s">
        <v>111</v>
      </c>
      <c r="G75" s="142" t="s">
        <v>976</v>
      </c>
      <c r="H75" t="s">
        <v>143</v>
      </c>
      <c r="I75" t="s">
        <v>977</v>
      </c>
      <c r="J75">
        <v>76</v>
      </c>
    </row>
    <row r="76" spans="1:10" ht="13.5">
      <c r="A76">
        <v>78</v>
      </c>
      <c r="B76" t="s">
        <v>144</v>
      </c>
      <c r="C76" t="s">
        <v>145</v>
      </c>
      <c r="D76" t="s">
        <v>978</v>
      </c>
      <c r="E76" t="s">
        <v>20</v>
      </c>
      <c r="F76" t="s">
        <v>111</v>
      </c>
      <c r="G76" s="142" t="s">
        <v>979</v>
      </c>
      <c r="H76" t="s">
        <v>146</v>
      </c>
      <c r="I76" t="s">
        <v>980</v>
      </c>
      <c r="J76">
        <v>77</v>
      </c>
    </row>
    <row r="77" spans="1:10" ht="13.5">
      <c r="A77">
        <v>79</v>
      </c>
      <c r="B77" t="s">
        <v>147</v>
      </c>
      <c r="C77" t="s">
        <v>148</v>
      </c>
      <c r="D77" t="s">
        <v>981</v>
      </c>
      <c r="E77" t="s">
        <v>20</v>
      </c>
      <c r="F77" t="s">
        <v>111</v>
      </c>
      <c r="G77" s="142" t="s">
        <v>982</v>
      </c>
      <c r="H77" t="s">
        <v>149</v>
      </c>
      <c r="I77" t="s">
        <v>983</v>
      </c>
      <c r="J77">
        <v>78</v>
      </c>
    </row>
    <row r="78" spans="1:10" ht="13.5">
      <c r="A78">
        <v>81</v>
      </c>
      <c r="B78" t="s">
        <v>150</v>
      </c>
      <c r="C78" t="s">
        <v>151</v>
      </c>
      <c r="D78" t="s">
        <v>984</v>
      </c>
      <c r="E78" t="s">
        <v>20</v>
      </c>
      <c r="F78" t="s">
        <v>111</v>
      </c>
      <c r="G78" s="142" t="s">
        <v>985</v>
      </c>
      <c r="H78" t="s">
        <v>152</v>
      </c>
      <c r="I78" t="s">
        <v>986</v>
      </c>
      <c r="J78">
        <v>79</v>
      </c>
    </row>
    <row r="79" spans="1:10" ht="13.5">
      <c r="A79">
        <v>82</v>
      </c>
      <c r="B79" t="s">
        <v>153</v>
      </c>
      <c r="C79" t="s">
        <v>154</v>
      </c>
      <c r="D79" t="s">
        <v>987</v>
      </c>
      <c r="E79" t="s">
        <v>20</v>
      </c>
      <c r="F79" t="s">
        <v>111</v>
      </c>
      <c r="G79" s="142" t="s">
        <v>988</v>
      </c>
      <c r="H79" t="s">
        <v>157</v>
      </c>
      <c r="I79" t="s">
        <v>989</v>
      </c>
      <c r="J79">
        <v>80</v>
      </c>
    </row>
    <row r="80" spans="1:10" ht="13.5">
      <c r="A80">
        <v>83</v>
      </c>
      <c r="B80" t="s">
        <v>158</v>
      </c>
      <c r="C80" t="s">
        <v>159</v>
      </c>
      <c r="D80" t="s">
        <v>990</v>
      </c>
      <c r="E80" t="s">
        <v>20</v>
      </c>
      <c r="F80" t="s">
        <v>111</v>
      </c>
      <c r="G80" s="142" t="s">
        <v>991</v>
      </c>
      <c r="H80" t="s">
        <v>160</v>
      </c>
      <c r="I80" t="s">
        <v>992</v>
      </c>
      <c r="J80">
        <v>81</v>
      </c>
    </row>
    <row r="81" spans="1:10" ht="13.5">
      <c r="A81">
        <v>84</v>
      </c>
      <c r="B81" t="s">
        <v>161</v>
      </c>
      <c r="C81" t="s">
        <v>162</v>
      </c>
      <c r="D81" t="s">
        <v>993</v>
      </c>
      <c r="E81" t="s">
        <v>20</v>
      </c>
      <c r="F81" t="s">
        <v>111</v>
      </c>
      <c r="G81" s="142" t="s">
        <v>994</v>
      </c>
      <c r="H81" t="s">
        <v>163</v>
      </c>
      <c r="I81" t="s">
        <v>995</v>
      </c>
      <c r="J81">
        <v>82</v>
      </c>
    </row>
    <row r="82" spans="1:10" ht="13.5">
      <c r="A82">
        <v>85</v>
      </c>
      <c r="B82" t="s">
        <v>164</v>
      </c>
      <c r="C82" t="s">
        <v>165</v>
      </c>
      <c r="D82" t="s">
        <v>996</v>
      </c>
      <c r="E82" t="s">
        <v>20</v>
      </c>
      <c r="F82" t="s">
        <v>111</v>
      </c>
      <c r="G82" s="142" t="s">
        <v>997</v>
      </c>
      <c r="H82" t="s">
        <v>166</v>
      </c>
      <c r="I82" t="s">
        <v>998</v>
      </c>
      <c r="J82">
        <v>83</v>
      </c>
    </row>
    <row r="83" spans="1:10" ht="13.5">
      <c r="A83">
        <v>86</v>
      </c>
      <c r="B83" t="s">
        <v>167</v>
      </c>
      <c r="C83" t="s">
        <v>168</v>
      </c>
      <c r="D83" t="s">
        <v>999</v>
      </c>
      <c r="E83" t="s">
        <v>20</v>
      </c>
      <c r="F83" t="s">
        <v>111</v>
      </c>
      <c r="G83" s="142" t="s">
        <v>1000</v>
      </c>
      <c r="H83" t="s">
        <v>169</v>
      </c>
      <c r="I83" t="s">
        <v>1001</v>
      </c>
      <c r="J83">
        <v>84</v>
      </c>
    </row>
    <row r="84" spans="1:10" ht="13.5">
      <c r="A84">
        <v>87</v>
      </c>
      <c r="B84" t="s">
        <v>170</v>
      </c>
      <c r="C84" t="s">
        <v>171</v>
      </c>
      <c r="D84" t="s">
        <v>1002</v>
      </c>
      <c r="E84" t="s">
        <v>20</v>
      </c>
      <c r="F84" t="s">
        <v>111</v>
      </c>
      <c r="G84" s="142" t="s">
        <v>1003</v>
      </c>
      <c r="H84" t="s">
        <v>172</v>
      </c>
      <c r="I84" t="s">
        <v>1004</v>
      </c>
      <c r="J84">
        <v>85</v>
      </c>
    </row>
    <row r="85" spans="1:10" ht="13.5">
      <c r="A85" s="143">
        <v>89</v>
      </c>
      <c r="B85" t="s">
        <v>173</v>
      </c>
      <c r="C85" t="s">
        <v>174</v>
      </c>
      <c r="D85" t="s">
        <v>1005</v>
      </c>
      <c r="E85" t="s">
        <v>20</v>
      </c>
      <c r="F85" t="s">
        <v>111</v>
      </c>
      <c r="G85" s="142" t="s">
        <v>1006</v>
      </c>
      <c r="H85" t="s">
        <v>175</v>
      </c>
      <c r="I85" t="s">
        <v>1007</v>
      </c>
      <c r="J85">
        <v>86</v>
      </c>
    </row>
    <row r="86" spans="1:10" ht="13.5">
      <c r="A86" s="143">
        <v>90</v>
      </c>
      <c r="B86" t="s">
        <v>176</v>
      </c>
      <c r="C86" t="s">
        <v>177</v>
      </c>
      <c r="D86" t="s">
        <v>1008</v>
      </c>
      <c r="E86" t="s">
        <v>20</v>
      </c>
      <c r="F86" t="s">
        <v>111</v>
      </c>
      <c r="G86" s="142" t="s">
        <v>1009</v>
      </c>
      <c r="H86" t="s">
        <v>178</v>
      </c>
      <c r="I86" t="s">
        <v>1010</v>
      </c>
      <c r="J86">
        <v>87</v>
      </c>
    </row>
    <row r="87" spans="1:10" ht="13.5">
      <c r="A87">
        <v>92</v>
      </c>
      <c r="B87" s="140" t="s">
        <v>179</v>
      </c>
      <c r="C87" s="141" t="s">
        <v>180</v>
      </c>
      <c r="D87" s="141" t="s">
        <v>1011</v>
      </c>
      <c r="E87" t="s">
        <v>181</v>
      </c>
      <c r="F87" t="s">
        <v>182</v>
      </c>
      <c r="G87" s="142" t="s">
        <v>1012</v>
      </c>
      <c r="H87" t="s">
        <v>183</v>
      </c>
      <c r="I87" t="s">
        <v>1013</v>
      </c>
      <c r="J87">
        <v>88</v>
      </c>
    </row>
    <row r="88" spans="1:10" ht="13.5">
      <c r="A88">
        <v>93</v>
      </c>
      <c r="B88" s="140" t="s">
        <v>184</v>
      </c>
      <c r="C88" s="141" t="s">
        <v>185</v>
      </c>
      <c r="D88" s="141" t="s">
        <v>1014</v>
      </c>
      <c r="E88" t="s">
        <v>181</v>
      </c>
      <c r="F88" t="s">
        <v>1015</v>
      </c>
      <c r="G88" s="142" t="s">
        <v>1016</v>
      </c>
      <c r="H88" t="s">
        <v>549</v>
      </c>
      <c r="I88" t="s">
        <v>1017</v>
      </c>
      <c r="J88">
        <v>89</v>
      </c>
    </row>
    <row r="89" spans="1:10" ht="13.5">
      <c r="A89">
        <v>94</v>
      </c>
      <c r="B89" s="140" t="s">
        <v>186</v>
      </c>
      <c r="C89" s="141" t="s">
        <v>187</v>
      </c>
      <c r="D89" s="141" t="s">
        <v>1018</v>
      </c>
      <c r="E89" t="s">
        <v>181</v>
      </c>
      <c r="F89" t="s">
        <v>1019</v>
      </c>
      <c r="G89" s="142" t="s">
        <v>1020</v>
      </c>
      <c r="H89" t="s">
        <v>188</v>
      </c>
      <c r="I89" t="s">
        <v>1021</v>
      </c>
      <c r="J89">
        <v>90</v>
      </c>
    </row>
    <row r="90" spans="1:10" ht="13.5">
      <c r="A90">
        <v>95</v>
      </c>
      <c r="B90" s="140" t="s">
        <v>1022</v>
      </c>
      <c r="C90" s="141" t="s">
        <v>1023</v>
      </c>
      <c r="D90" s="141" t="s">
        <v>1024</v>
      </c>
      <c r="E90" t="s">
        <v>181</v>
      </c>
      <c r="F90" t="s">
        <v>1019</v>
      </c>
      <c r="G90" s="142" t="s">
        <v>1025</v>
      </c>
      <c r="H90" t="s">
        <v>550</v>
      </c>
      <c r="I90" t="s">
        <v>1026</v>
      </c>
      <c r="J90">
        <v>91</v>
      </c>
    </row>
    <row r="91" spans="1:10" ht="13.5">
      <c r="A91">
        <v>96</v>
      </c>
      <c r="B91" s="140" t="s">
        <v>189</v>
      </c>
      <c r="C91" s="141" t="s">
        <v>190</v>
      </c>
      <c r="D91" s="141" t="s">
        <v>1027</v>
      </c>
      <c r="E91" t="s">
        <v>181</v>
      </c>
      <c r="F91" t="s">
        <v>1028</v>
      </c>
      <c r="G91" s="142" t="s">
        <v>1029</v>
      </c>
      <c r="H91" t="s">
        <v>191</v>
      </c>
      <c r="I91" t="s">
        <v>1030</v>
      </c>
      <c r="J91">
        <v>92</v>
      </c>
    </row>
    <row r="92" spans="1:10" ht="13.5">
      <c r="A92">
        <v>98</v>
      </c>
      <c r="B92" s="140" t="s">
        <v>192</v>
      </c>
      <c r="C92" s="141" t="s">
        <v>193</v>
      </c>
      <c r="D92" s="141" t="s">
        <v>1031</v>
      </c>
      <c r="E92" t="s">
        <v>181</v>
      </c>
      <c r="F92" t="s">
        <v>1028</v>
      </c>
      <c r="G92" s="142" t="s">
        <v>1032</v>
      </c>
      <c r="H92" t="s">
        <v>551</v>
      </c>
      <c r="I92" t="s">
        <v>1033</v>
      </c>
      <c r="J92">
        <v>94</v>
      </c>
    </row>
    <row r="93" spans="1:10" ht="13.5">
      <c r="A93">
        <v>99</v>
      </c>
      <c r="B93" s="140" t="s">
        <v>194</v>
      </c>
      <c r="C93" s="141" t="s">
        <v>195</v>
      </c>
      <c r="D93" s="141" t="s">
        <v>1034</v>
      </c>
      <c r="E93" t="s">
        <v>181</v>
      </c>
      <c r="F93" t="s">
        <v>1028</v>
      </c>
      <c r="G93" s="142" t="s">
        <v>1035</v>
      </c>
      <c r="H93" t="s">
        <v>196</v>
      </c>
      <c r="I93" t="s">
        <v>1036</v>
      </c>
      <c r="J93">
        <v>95</v>
      </c>
    </row>
    <row r="94" spans="1:10" ht="13.5">
      <c r="A94">
        <v>100</v>
      </c>
      <c r="B94" s="140" t="s">
        <v>197</v>
      </c>
      <c r="C94" s="141" t="s">
        <v>198</v>
      </c>
      <c r="D94" s="141" t="s">
        <v>1037</v>
      </c>
      <c r="E94" t="s">
        <v>181</v>
      </c>
      <c r="F94" t="s">
        <v>1028</v>
      </c>
      <c r="G94" s="142" t="s">
        <v>1038</v>
      </c>
      <c r="H94" t="s">
        <v>199</v>
      </c>
      <c r="I94" t="s">
        <v>1039</v>
      </c>
      <c r="J94">
        <v>96</v>
      </c>
    </row>
    <row r="95" spans="1:10" ht="13.5">
      <c r="A95">
        <v>101</v>
      </c>
      <c r="B95" s="140" t="s">
        <v>200</v>
      </c>
      <c r="C95" s="141" t="s">
        <v>201</v>
      </c>
      <c r="D95" s="141" t="s">
        <v>1040</v>
      </c>
      <c r="E95" t="s">
        <v>181</v>
      </c>
      <c r="F95" t="s">
        <v>1041</v>
      </c>
      <c r="G95" s="142" t="s">
        <v>1042</v>
      </c>
      <c r="H95" t="s">
        <v>552</v>
      </c>
      <c r="I95" t="s">
        <v>1043</v>
      </c>
      <c r="J95">
        <v>97</v>
      </c>
    </row>
    <row r="96" spans="1:10" ht="13.5">
      <c r="A96">
        <v>103</v>
      </c>
      <c r="B96" s="140" t="s">
        <v>202</v>
      </c>
      <c r="C96" s="141" t="s">
        <v>203</v>
      </c>
      <c r="D96" s="141" t="s">
        <v>1044</v>
      </c>
      <c r="E96" t="s">
        <v>181</v>
      </c>
      <c r="F96" t="s">
        <v>182</v>
      </c>
      <c r="G96" s="142" t="s">
        <v>1045</v>
      </c>
      <c r="H96" t="s">
        <v>553</v>
      </c>
      <c r="I96" t="s">
        <v>1046</v>
      </c>
      <c r="J96">
        <v>98</v>
      </c>
    </row>
    <row r="97" spans="1:10" ht="13.5">
      <c r="A97">
        <v>104</v>
      </c>
      <c r="B97" s="140" t="s">
        <v>204</v>
      </c>
      <c r="C97" s="141" t="s">
        <v>205</v>
      </c>
      <c r="D97" s="141" t="s">
        <v>1047</v>
      </c>
      <c r="E97" t="s">
        <v>181</v>
      </c>
      <c r="F97" t="s">
        <v>182</v>
      </c>
      <c r="G97" s="142" t="s">
        <v>1048</v>
      </c>
      <c r="H97" t="s">
        <v>554</v>
      </c>
      <c r="I97" t="s">
        <v>1049</v>
      </c>
      <c r="J97">
        <v>99</v>
      </c>
    </row>
    <row r="98" spans="1:10" ht="13.5">
      <c r="A98">
        <v>105</v>
      </c>
      <c r="B98" s="140" t="s">
        <v>206</v>
      </c>
      <c r="C98" s="141" t="s">
        <v>207</v>
      </c>
      <c r="D98" s="141" t="s">
        <v>1050</v>
      </c>
      <c r="E98" t="s">
        <v>181</v>
      </c>
      <c r="F98" t="s">
        <v>182</v>
      </c>
      <c r="G98" s="142" t="s">
        <v>1051</v>
      </c>
      <c r="H98" t="s">
        <v>555</v>
      </c>
      <c r="I98" t="s">
        <v>1052</v>
      </c>
      <c r="J98">
        <v>100</v>
      </c>
    </row>
    <row r="99" spans="1:10" ht="13.5">
      <c r="A99">
        <v>106</v>
      </c>
      <c r="B99" s="140" t="s">
        <v>208</v>
      </c>
      <c r="C99" s="141" t="s">
        <v>209</v>
      </c>
      <c r="D99" s="141" t="s">
        <v>1053</v>
      </c>
      <c r="E99" t="s">
        <v>181</v>
      </c>
      <c r="F99" t="s">
        <v>182</v>
      </c>
      <c r="G99" s="142" t="s">
        <v>1054</v>
      </c>
      <c r="H99" t="s">
        <v>556</v>
      </c>
      <c r="I99" t="s">
        <v>1055</v>
      </c>
      <c r="J99">
        <v>101</v>
      </c>
    </row>
    <row r="100" spans="1:10" ht="13.5">
      <c r="A100">
        <v>107</v>
      </c>
      <c r="B100" s="140" t="s">
        <v>210</v>
      </c>
      <c r="C100" s="141" t="s">
        <v>211</v>
      </c>
      <c r="D100" s="141" t="s">
        <v>1056</v>
      </c>
      <c r="E100" t="s">
        <v>181</v>
      </c>
      <c r="F100" t="s">
        <v>182</v>
      </c>
      <c r="G100" s="142" t="s">
        <v>1057</v>
      </c>
      <c r="H100" t="s">
        <v>557</v>
      </c>
      <c r="I100" t="s">
        <v>1058</v>
      </c>
      <c r="J100">
        <v>102</v>
      </c>
    </row>
    <row r="101" spans="1:10" ht="13.5">
      <c r="A101">
        <v>108</v>
      </c>
      <c r="B101" s="140" t="s">
        <v>212</v>
      </c>
      <c r="C101" s="141" t="s">
        <v>213</v>
      </c>
      <c r="D101" s="141" t="s">
        <v>1059</v>
      </c>
      <c r="E101" t="s">
        <v>181</v>
      </c>
      <c r="F101" t="s">
        <v>1060</v>
      </c>
      <c r="G101" s="142" t="s">
        <v>1061</v>
      </c>
      <c r="H101" t="s">
        <v>1062</v>
      </c>
      <c r="I101" t="s">
        <v>1063</v>
      </c>
      <c r="J101">
        <v>103</v>
      </c>
    </row>
    <row r="102" spans="1:10" ht="13.5">
      <c r="A102">
        <v>109</v>
      </c>
      <c r="B102" s="140" t="s">
        <v>214</v>
      </c>
      <c r="C102" s="141" t="s">
        <v>215</v>
      </c>
      <c r="D102" s="141" t="s">
        <v>1064</v>
      </c>
      <c r="E102" t="s">
        <v>181</v>
      </c>
      <c r="F102" t="s">
        <v>216</v>
      </c>
      <c r="G102" s="142" t="s">
        <v>1065</v>
      </c>
      <c r="H102" t="s">
        <v>217</v>
      </c>
      <c r="I102" t="s">
        <v>1066</v>
      </c>
      <c r="J102">
        <v>104</v>
      </c>
    </row>
    <row r="103" spans="1:10" ht="13.5">
      <c r="A103">
        <v>110</v>
      </c>
      <c r="B103" s="140" t="s">
        <v>218</v>
      </c>
      <c r="C103" s="141" t="s">
        <v>219</v>
      </c>
      <c r="D103" s="141" t="s">
        <v>1067</v>
      </c>
      <c r="E103" t="s">
        <v>181</v>
      </c>
      <c r="F103" t="s">
        <v>182</v>
      </c>
      <c r="G103" s="142" t="s">
        <v>1068</v>
      </c>
      <c r="H103" t="s">
        <v>558</v>
      </c>
      <c r="I103" t="s">
        <v>1069</v>
      </c>
      <c r="J103">
        <v>105</v>
      </c>
    </row>
    <row r="104" spans="1:10" ht="13.5">
      <c r="A104">
        <v>111</v>
      </c>
      <c r="B104" s="140" t="s">
        <v>220</v>
      </c>
      <c r="C104" s="141" t="s">
        <v>221</v>
      </c>
      <c r="D104" s="144" t="s">
        <v>1070</v>
      </c>
      <c r="E104" t="s">
        <v>181</v>
      </c>
      <c r="F104" t="s">
        <v>182</v>
      </c>
      <c r="G104" s="142" t="s">
        <v>1071</v>
      </c>
      <c r="H104" t="s">
        <v>222</v>
      </c>
      <c r="I104" t="s">
        <v>1072</v>
      </c>
      <c r="J104">
        <v>106</v>
      </c>
    </row>
    <row r="105" spans="1:10" ht="13.5">
      <c r="A105">
        <v>112</v>
      </c>
      <c r="B105" s="140" t="s">
        <v>223</v>
      </c>
      <c r="C105" s="141" t="s">
        <v>224</v>
      </c>
      <c r="D105" s="144" t="s">
        <v>1073</v>
      </c>
      <c r="E105" t="s">
        <v>181</v>
      </c>
      <c r="F105" t="s">
        <v>182</v>
      </c>
      <c r="G105" s="142" t="s">
        <v>1074</v>
      </c>
      <c r="H105" t="s">
        <v>559</v>
      </c>
      <c r="I105" t="s">
        <v>1075</v>
      </c>
      <c r="J105">
        <v>107</v>
      </c>
    </row>
    <row r="106" spans="1:10" ht="13.5">
      <c r="A106">
        <v>113</v>
      </c>
      <c r="B106" s="140" t="s">
        <v>225</v>
      </c>
      <c r="C106" s="141" t="s">
        <v>226</v>
      </c>
      <c r="D106" s="141" t="s">
        <v>1076</v>
      </c>
      <c r="E106" t="s">
        <v>181</v>
      </c>
      <c r="F106" t="s">
        <v>182</v>
      </c>
      <c r="G106" s="142" t="s">
        <v>1077</v>
      </c>
      <c r="H106" t="s">
        <v>560</v>
      </c>
      <c r="I106" t="s">
        <v>1078</v>
      </c>
      <c r="J106">
        <v>108</v>
      </c>
    </row>
    <row r="107" spans="1:10" ht="13.5">
      <c r="A107">
        <v>114</v>
      </c>
      <c r="B107" s="140" t="s">
        <v>227</v>
      </c>
      <c r="C107" s="141" t="s">
        <v>228</v>
      </c>
      <c r="D107" s="141" t="s">
        <v>1079</v>
      </c>
      <c r="E107" t="s">
        <v>181</v>
      </c>
      <c r="F107" t="s">
        <v>216</v>
      </c>
      <c r="G107" s="142" t="s">
        <v>1080</v>
      </c>
      <c r="H107" t="s">
        <v>229</v>
      </c>
      <c r="I107" t="s">
        <v>1081</v>
      </c>
      <c r="J107">
        <v>109</v>
      </c>
    </row>
    <row r="108" spans="1:10" ht="13.5">
      <c r="A108">
        <v>115</v>
      </c>
      <c r="B108" s="141" t="s">
        <v>230</v>
      </c>
      <c r="C108" s="141" t="s">
        <v>231</v>
      </c>
      <c r="D108" s="141" t="s">
        <v>1082</v>
      </c>
      <c r="E108" t="s">
        <v>181</v>
      </c>
      <c r="F108" t="s">
        <v>216</v>
      </c>
      <c r="G108" s="142" t="s">
        <v>1083</v>
      </c>
      <c r="H108" t="s">
        <v>232</v>
      </c>
      <c r="I108" t="s">
        <v>1084</v>
      </c>
      <c r="J108">
        <v>110</v>
      </c>
    </row>
    <row r="109" spans="1:10" ht="13.5">
      <c r="A109">
        <v>116</v>
      </c>
      <c r="B109" s="140" t="s">
        <v>233</v>
      </c>
      <c r="C109" s="141" t="s">
        <v>234</v>
      </c>
      <c r="D109" s="141" t="s">
        <v>1085</v>
      </c>
      <c r="E109" t="s">
        <v>181</v>
      </c>
      <c r="F109" t="s">
        <v>216</v>
      </c>
      <c r="G109" s="142" t="s">
        <v>1086</v>
      </c>
      <c r="H109" t="s">
        <v>235</v>
      </c>
      <c r="I109" t="s">
        <v>1087</v>
      </c>
      <c r="J109">
        <v>111</v>
      </c>
    </row>
    <row r="110" spans="1:10" ht="13.5">
      <c r="A110">
        <v>117</v>
      </c>
      <c r="B110" s="140" t="s">
        <v>236</v>
      </c>
      <c r="C110" s="141" t="s">
        <v>237</v>
      </c>
      <c r="D110" s="141" t="s">
        <v>1088</v>
      </c>
      <c r="E110" t="s">
        <v>181</v>
      </c>
      <c r="F110" t="s">
        <v>216</v>
      </c>
      <c r="G110" s="142" t="s">
        <v>1086</v>
      </c>
      <c r="H110" t="s">
        <v>238</v>
      </c>
      <c r="I110" t="s">
        <v>1089</v>
      </c>
      <c r="J110">
        <v>112</v>
      </c>
    </row>
    <row r="111" spans="1:10" ht="13.5">
      <c r="A111">
        <v>118</v>
      </c>
      <c r="B111" s="140" t="s">
        <v>239</v>
      </c>
      <c r="C111" s="141" t="s">
        <v>240</v>
      </c>
      <c r="D111" s="141" t="s">
        <v>1090</v>
      </c>
      <c r="E111" t="s">
        <v>181</v>
      </c>
      <c r="F111" t="s">
        <v>216</v>
      </c>
      <c r="G111" s="142" t="s">
        <v>1091</v>
      </c>
      <c r="H111" t="s">
        <v>241</v>
      </c>
      <c r="I111" t="s">
        <v>1092</v>
      </c>
      <c r="J111">
        <v>113</v>
      </c>
    </row>
    <row r="112" spans="1:10" ht="13.5">
      <c r="A112">
        <v>119</v>
      </c>
      <c r="B112" s="140" t="s">
        <v>242</v>
      </c>
      <c r="C112" s="141" t="s">
        <v>243</v>
      </c>
      <c r="D112" s="141" t="s">
        <v>1093</v>
      </c>
      <c r="E112" t="s">
        <v>181</v>
      </c>
      <c r="F112" t="s">
        <v>216</v>
      </c>
      <c r="G112" s="142" t="s">
        <v>1094</v>
      </c>
      <c r="H112" t="s">
        <v>244</v>
      </c>
      <c r="I112" t="s">
        <v>1095</v>
      </c>
      <c r="J112">
        <v>114</v>
      </c>
    </row>
    <row r="113" spans="1:10" ht="13.5">
      <c r="A113">
        <v>120</v>
      </c>
      <c r="B113" s="140" t="s">
        <v>245</v>
      </c>
      <c r="C113" s="141" t="s">
        <v>246</v>
      </c>
      <c r="D113" s="141" t="s">
        <v>1096</v>
      </c>
      <c r="E113" t="s">
        <v>181</v>
      </c>
      <c r="F113" t="s">
        <v>216</v>
      </c>
      <c r="G113" s="142" t="s">
        <v>1097</v>
      </c>
      <c r="H113" t="s">
        <v>247</v>
      </c>
      <c r="I113" t="s">
        <v>1098</v>
      </c>
      <c r="J113">
        <v>115</v>
      </c>
    </row>
    <row r="114" spans="1:10" ht="13.5">
      <c r="A114">
        <v>121</v>
      </c>
      <c r="B114" s="140" t="s">
        <v>248</v>
      </c>
      <c r="C114" s="141" t="s">
        <v>249</v>
      </c>
      <c r="D114" s="141" t="s">
        <v>1099</v>
      </c>
      <c r="E114" t="s">
        <v>181</v>
      </c>
      <c r="F114" t="s">
        <v>561</v>
      </c>
      <c r="G114" s="142" t="s">
        <v>1100</v>
      </c>
      <c r="H114" t="s">
        <v>250</v>
      </c>
      <c r="I114" t="s">
        <v>1101</v>
      </c>
      <c r="J114">
        <v>116</v>
      </c>
    </row>
    <row r="115" spans="1:10" ht="13.5">
      <c r="A115">
        <v>122</v>
      </c>
      <c r="B115" s="140" t="s">
        <v>251</v>
      </c>
      <c r="C115" s="141" t="s">
        <v>252</v>
      </c>
      <c r="D115" s="141" t="s">
        <v>1102</v>
      </c>
      <c r="E115" t="s">
        <v>181</v>
      </c>
      <c r="F115" t="s">
        <v>561</v>
      </c>
      <c r="G115" s="142" t="s">
        <v>1103</v>
      </c>
      <c r="H115" t="s">
        <v>253</v>
      </c>
      <c r="I115" t="s">
        <v>1104</v>
      </c>
      <c r="J115">
        <v>117</v>
      </c>
    </row>
    <row r="116" spans="1:10" ht="13.5">
      <c r="A116">
        <v>123</v>
      </c>
      <c r="B116" s="140" t="s">
        <v>254</v>
      </c>
      <c r="C116" s="141" t="s">
        <v>255</v>
      </c>
      <c r="D116" s="141" t="s">
        <v>1105</v>
      </c>
      <c r="E116" t="s">
        <v>181</v>
      </c>
      <c r="F116" t="s">
        <v>561</v>
      </c>
      <c r="G116" s="142" t="s">
        <v>1106</v>
      </c>
      <c r="H116" t="s">
        <v>256</v>
      </c>
      <c r="I116" t="s">
        <v>1107</v>
      </c>
      <c r="J116">
        <v>118</v>
      </c>
    </row>
    <row r="117" spans="1:10" ht="13.5">
      <c r="A117">
        <v>124</v>
      </c>
      <c r="B117" s="140" t="s">
        <v>257</v>
      </c>
      <c r="C117" s="141" t="s">
        <v>258</v>
      </c>
      <c r="D117" s="141" t="s">
        <v>1108</v>
      </c>
      <c r="E117" t="s">
        <v>181</v>
      </c>
      <c r="F117" t="s">
        <v>562</v>
      </c>
      <c r="G117" s="142" t="s">
        <v>1109</v>
      </c>
      <c r="H117" t="s">
        <v>563</v>
      </c>
      <c r="I117" t="s">
        <v>1110</v>
      </c>
      <c r="J117">
        <v>119</v>
      </c>
    </row>
    <row r="118" spans="1:10" ht="13.5">
      <c r="A118">
        <v>125</v>
      </c>
      <c r="B118" s="140" t="s">
        <v>259</v>
      </c>
      <c r="C118" s="141" t="s">
        <v>260</v>
      </c>
      <c r="D118" s="141" t="s">
        <v>1111</v>
      </c>
      <c r="E118" t="s">
        <v>181</v>
      </c>
      <c r="F118" t="s">
        <v>562</v>
      </c>
      <c r="G118" s="142" t="s">
        <v>1112</v>
      </c>
      <c r="H118" t="s">
        <v>564</v>
      </c>
      <c r="I118" t="s">
        <v>1113</v>
      </c>
      <c r="J118">
        <v>120</v>
      </c>
    </row>
    <row r="119" spans="1:10" ht="13.5">
      <c r="A119">
        <v>126</v>
      </c>
      <c r="B119" s="140" t="s">
        <v>261</v>
      </c>
      <c r="C119" s="141" t="s">
        <v>262</v>
      </c>
      <c r="D119" s="141" t="s">
        <v>1114</v>
      </c>
      <c r="E119" t="s">
        <v>181</v>
      </c>
      <c r="F119" t="s">
        <v>562</v>
      </c>
      <c r="G119" s="142" t="s">
        <v>1115</v>
      </c>
      <c r="H119" t="s">
        <v>263</v>
      </c>
      <c r="I119" t="s">
        <v>1116</v>
      </c>
      <c r="J119">
        <v>121</v>
      </c>
    </row>
    <row r="120" spans="1:10" ht="13.5">
      <c r="A120">
        <v>127</v>
      </c>
      <c r="B120" s="140" t="s">
        <v>1425</v>
      </c>
      <c r="C120" s="141" t="s">
        <v>264</v>
      </c>
      <c r="D120" s="141" t="s">
        <v>1117</v>
      </c>
      <c r="E120" t="s">
        <v>181</v>
      </c>
      <c r="F120" t="s">
        <v>562</v>
      </c>
      <c r="G120" s="142" t="s">
        <v>1118</v>
      </c>
      <c r="H120" t="s">
        <v>265</v>
      </c>
      <c r="I120" t="s">
        <v>1119</v>
      </c>
      <c r="J120">
        <v>122</v>
      </c>
    </row>
    <row r="121" spans="1:10" ht="13.5">
      <c r="A121">
        <v>128</v>
      </c>
      <c r="B121" s="140" t="s">
        <v>266</v>
      </c>
      <c r="C121" s="141" t="s">
        <v>267</v>
      </c>
      <c r="D121" s="141" t="s">
        <v>1120</v>
      </c>
      <c r="E121" t="s">
        <v>181</v>
      </c>
      <c r="F121" t="s">
        <v>562</v>
      </c>
      <c r="G121" s="142" t="s">
        <v>1121</v>
      </c>
      <c r="H121" t="s">
        <v>565</v>
      </c>
      <c r="I121" t="s">
        <v>1122</v>
      </c>
      <c r="J121">
        <v>123</v>
      </c>
    </row>
    <row r="122" spans="1:10" ht="13.5">
      <c r="A122">
        <v>129</v>
      </c>
      <c r="B122" s="140" t="s">
        <v>268</v>
      </c>
      <c r="C122" s="141" t="s">
        <v>269</v>
      </c>
      <c r="D122" s="141" t="s">
        <v>1123</v>
      </c>
      <c r="E122" t="s">
        <v>181</v>
      </c>
      <c r="F122" t="s">
        <v>562</v>
      </c>
      <c r="G122" s="142" t="s">
        <v>1124</v>
      </c>
      <c r="H122" t="s">
        <v>566</v>
      </c>
      <c r="I122" t="s">
        <v>1125</v>
      </c>
      <c r="J122">
        <v>124</v>
      </c>
    </row>
    <row r="123" spans="1:10" ht="13.5">
      <c r="A123">
        <v>130</v>
      </c>
      <c r="B123" s="140" t="s">
        <v>270</v>
      </c>
      <c r="C123" s="141" t="s">
        <v>271</v>
      </c>
      <c r="D123" s="141" t="s">
        <v>1126</v>
      </c>
      <c r="E123" t="s">
        <v>181</v>
      </c>
      <c r="F123" t="s">
        <v>562</v>
      </c>
      <c r="G123" s="142" t="s">
        <v>1127</v>
      </c>
      <c r="H123" t="s">
        <v>567</v>
      </c>
      <c r="I123" t="s">
        <v>1128</v>
      </c>
      <c r="J123">
        <v>125</v>
      </c>
    </row>
    <row r="124" spans="1:10" ht="13.5">
      <c r="A124">
        <v>131</v>
      </c>
      <c r="B124" s="140" t="s">
        <v>272</v>
      </c>
      <c r="C124" s="141" t="s">
        <v>273</v>
      </c>
      <c r="D124" s="141" t="s">
        <v>1129</v>
      </c>
      <c r="E124" t="s">
        <v>181</v>
      </c>
      <c r="F124" t="s">
        <v>562</v>
      </c>
      <c r="G124" s="142" t="s">
        <v>1127</v>
      </c>
      <c r="H124" t="s">
        <v>568</v>
      </c>
      <c r="I124" t="s">
        <v>1130</v>
      </c>
      <c r="J124">
        <v>126</v>
      </c>
    </row>
    <row r="125" spans="1:10" ht="13.5">
      <c r="A125">
        <v>132</v>
      </c>
      <c r="B125" s="140" t="s">
        <v>274</v>
      </c>
      <c r="C125" s="141" t="s">
        <v>275</v>
      </c>
      <c r="D125" s="141" t="s">
        <v>1131</v>
      </c>
      <c r="E125" t="s">
        <v>276</v>
      </c>
      <c r="F125" t="s">
        <v>1132</v>
      </c>
      <c r="G125" s="142" t="s">
        <v>1133</v>
      </c>
      <c r="H125" t="s">
        <v>277</v>
      </c>
      <c r="I125" t="s">
        <v>1134</v>
      </c>
      <c r="J125">
        <v>127</v>
      </c>
    </row>
    <row r="126" spans="1:10" ht="13.5">
      <c r="A126">
        <v>133</v>
      </c>
      <c r="B126" s="140" t="s">
        <v>278</v>
      </c>
      <c r="C126" s="141" t="s">
        <v>279</v>
      </c>
      <c r="D126" s="141" t="s">
        <v>1135</v>
      </c>
      <c r="E126" t="s">
        <v>276</v>
      </c>
      <c r="F126" t="s">
        <v>1136</v>
      </c>
      <c r="G126" s="142" t="s">
        <v>1137</v>
      </c>
      <c r="H126" t="s">
        <v>569</v>
      </c>
      <c r="I126" t="s">
        <v>1138</v>
      </c>
      <c r="J126">
        <v>128</v>
      </c>
    </row>
    <row r="127" spans="1:10" ht="13.5">
      <c r="A127">
        <v>134</v>
      </c>
      <c r="B127" s="140" t="s">
        <v>280</v>
      </c>
      <c r="C127" s="141" t="s">
        <v>281</v>
      </c>
      <c r="D127" s="141" t="s">
        <v>1139</v>
      </c>
      <c r="E127" t="s">
        <v>276</v>
      </c>
      <c r="F127" t="s">
        <v>1136</v>
      </c>
      <c r="G127" s="142" t="s">
        <v>1140</v>
      </c>
      <c r="H127" t="s">
        <v>282</v>
      </c>
      <c r="I127" t="s">
        <v>1141</v>
      </c>
      <c r="J127">
        <v>129</v>
      </c>
    </row>
    <row r="128" spans="1:10" ht="13.5">
      <c r="A128">
        <v>135</v>
      </c>
      <c r="B128" s="140" t="s">
        <v>283</v>
      </c>
      <c r="C128" s="141" t="s">
        <v>284</v>
      </c>
      <c r="D128" s="141" t="s">
        <v>1142</v>
      </c>
      <c r="E128" t="s">
        <v>276</v>
      </c>
      <c r="F128" t="s">
        <v>1136</v>
      </c>
      <c r="G128" s="142" t="s">
        <v>1143</v>
      </c>
      <c r="H128" t="s">
        <v>285</v>
      </c>
      <c r="I128" t="s">
        <v>1144</v>
      </c>
      <c r="J128">
        <v>130</v>
      </c>
    </row>
    <row r="129" spans="1:10" ht="13.5">
      <c r="A129">
        <v>136</v>
      </c>
      <c r="B129" s="140" t="s">
        <v>286</v>
      </c>
      <c r="C129" s="141" t="s">
        <v>287</v>
      </c>
      <c r="D129" s="141" t="s">
        <v>1145</v>
      </c>
      <c r="E129" t="s">
        <v>276</v>
      </c>
      <c r="F129" t="s">
        <v>1136</v>
      </c>
      <c r="G129" s="142" t="s">
        <v>1146</v>
      </c>
      <c r="H129" t="s">
        <v>288</v>
      </c>
      <c r="I129" t="s">
        <v>1147</v>
      </c>
      <c r="J129">
        <v>131</v>
      </c>
    </row>
    <row r="130" spans="1:10" ht="13.5">
      <c r="A130">
        <v>137</v>
      </c>
      <c r="B130" s="140" t="s">
        <v>289</v>
      </c>
      <c r="C130" s="141" t="s">
        <v>290</v>
      </c>
      <c r="D130" s="141" t="s">
        <v>1148</v>
      </c>
      <c r="E130" t="s">
        <v>276</v>
      </c>
      <c r="F130" t="s">
        <v>1149</v>
      </c>
      <c r="G130" s="142" t="s">
        <v>1150</v>
      </c>
      <c r="H130" t="s">
        <v>291</v>
      </c>
      <c r="I130" t="s">
        <v>1151</v>
      </c>
      <c r="J130">
        <v>132</v>
      </c>
    </row>
    <row r="131" spans="1:10" ht="13.5">
      <c r="A131">
        <v>138</v>
      </c>
      <c r="B131" s="140" t="s">
        <v>292</v>
      </c>
      <c r="C131" s="141" t="s">
        <v>293</v>
      </c>
      <c r="D131" s="141" t="s">
        <v>1152</v>
      </c>
      <c r="E131" t="s">
        <v>276</v>
      </c>
      <c r="F131" t="s">
        <v>570</v>
      </c>
      <c r="G131" s="142" t="s">
        <v>1153</v>
      </c>
      <c r="H131" t="s">
        <v>571</v>
      </c>
      <c r="I131" t="s">
        <v>1154</v>
      </c>
      <c r="J131">
        <v>133</v>
      </c>
    </row>
    <row r="132" spans="1:10" ht="13.5">
      <c r="A132">
        <v>139</v>
      </c>
      <c r="B132" s="140" t="s">
        <v>294</v>
      </c>
      <c r="C132" s="141" t="s">
        <v>295</v>
      </c>
      <c r="D132" s="141" t="s">
        <v>1155</v>
      </c>
      <c r="E132" t="s">
        <v>276</v>
      </c>
      <c r="F132" t="s">
        <v>570</v>
      </c>
      <c r="G132" s="142" t="s">
        <v>1156</v>
      </c>
      <c r="H132" t="s">
        <v>572</v>
      </c>
      <c r="I132" t="s">
        <v>1157</v>
      </c>
      <c r="J132">
        <v>134</v>
      </c>
    </row>
    <row r="133" spans="1:10" ht="13.5">
      <c r="A133">
        <v>140</v>
      </c>
      <c r="B133" s="140" t="s">
        <v>296</v>
      </c>
      <c r="C133" s="141" t="s">
        <v>297</v>
      </c>
      <c r="D133" s="141" t="s">
        <v>1158</v>
      </c>
      <c r="E133" t="s">
        <v>276</v>
      </c>
      <c r="F133" t="s">
        <v>570</v>
      </c>
      <c r="G133" s="142" t="s">
        <v>1159</v>
      </c>
      <c r="H133" t="s">
        <v>573</v>
      </c>
      <c r="I133" t="s">
        <v>1160</v>
      </c>
      <c r="J133">
        <v>135</v>
      </c>
    </row>
    <row r="134" spans="1:10" ht="13.5">
      <c r="A134">
        <v>141</v>
      </c>
      <c r="B134" s="140" t="s">
        <v>298</v>
      </c>
      <c r="C134" s="141" t="s">
        <v>299</v>
      </c>
      <c r="D134" s="141" t="s">
        <v>1161</v>
      </c>
      <c r="E134" t="s">
        <v>276</v>
      </c>
      <c r="F134" t="s">
        <v>570</v>
      </c>
      <c r="G134" s="142" t="s">
        <v>1162</v>
      </c>
      <c r="H134" t="s">
        <v>574</v>
      </c>
      <c r="I134" t="s">
        <v>1163</v>
      </c>
      <c r="J134">
        <v>136</v>
      </c>
    </row>
    <row r="135" spans="1:10" ht="13.5">
      <c r="A135">
        <v>142</v>
      </c>
      <c r="B135" s="140" t="s">
        <v>300</v>
      </c>
      <c r="C135" s="141" t="s">
        <v>301</v>
      </c>
      <c r="D135" s="141" t="s">
        <v>1164</v>
      </c>
      <c r="E135" t="s">
        <v>276</v>
      </c>
      <c r="F135" t="s">
        <v>570</v>
      </c>
      <c r="G135" s="142" t="s">
        <v>1165</v>
      </c>
      <c r="H135" t="s">
        <v>302</v>
      </c>
      <c r="I135" t="s">
        <v>1166</v>
      </c>
      <c r="J135">
        <v>137</v>
      </c>
    </row>
    <row r="136" spans="1:10" ht="13.5">
      <c r="A136">
        <v>143</v>
      </c>
      <c r="B136" s="140" t="s">
        <v>1167</v>
      </c>
      <c r="C136" s="141" t="s">
        <v>303</v>
      </c>
      <c r="D136" s="141" t="s">
        <v>1168</v>
      </c>
      <c r="E136" t="s">
        <v>276</v>
      </c>
      <c r="F136" t="s">
        <v>570</v>
      </c>
      <c r="G136" s="142" t="s">
        <v>1169</v>
      </c>
      <c r="H136" t="s">
        <v>575</v>
      </c>
      <c r="I136" t="s">
        <v>1170</v>
      </c>
      <c r="J136">
        <v>138</v>
      </c>
    </row>
    <row r="137" spans="1:10" ht="13.5">
      <c r="A137">
        <v>144</v>
      </c>
      <c r="B137" s="140" t="s">
        <v>304</v>
      </c>
      <c r="C137" s="141" t="s">
        <v>305</v>
      </c>
      <c r="D137" s="141" t="s">
        <v>1171</v>
      </c>
      <c r="E137" t="s">
        <v>276</v>
      </c>
      <c r="F137" t="s">
        <v>576</v>
      </c>
      <c r="G137" s="142" t="s">
        <v>1172</v>
      </c>
      <c r="H137" t="s">
        <v>577</v>
      </c>
      <c r="I137" t="s">
        <v>1173</v>
      </c>
      <c r="J137">
        <v>139</v>
      </c>
    </row>
    <row r="138" spans="1:10" ht="13.5">
      <c r="A138">
        <v>145</v>
      </c>
      <c r="B138" s="140" t="s">
        <v>306</v>
      </c>
      <c r="C138" s="141" t="s">
        <v>307</v>
      </c>
      <c r="D138" s="141" t="s">
        <v>1174</v>
      </c>
      <c r="E138" t="s">
        <v>276</v>
      </c>
      <c r="F138" t="s">
        <v>576</v>
      </c>
      <c r="G138" s="142" t="s">
        <v>1175</v>
      </c>
      <c r="H138" t="s">
        <v>578</v>
      </c>
      <c r="I138" t="s">
        <v>1176</v>
      </c>
      <c r="J138">
        <v>140</v>
      </c>
    </row>
    <row r="139" spans="1:10" ht="13.5">
      <c r="A139">
        <v>146</v>
      </c>
      <c r="B139" s="140" t="s">
        <v>308</v>
      </c>
      <c r="C139" s="141" t="s">
        <v>309</v>
      </c>
      <c r="D139" s="141" t="s">
        <v>1177</v>
      </c>
      <c r="E139" t="s">
        <v>276</v>
      </c>
      <c r="F139" t="s">
        <v>576</v>
      </c>
      <c r="G139" s="142" t="s">
        <v>1178</v>
      </c>
      <c r="H139" t="s">
        <v>579</v>
      </c>
      <c r="I139" t="s">
        <v>1179</v>
      </c>
      <c r="J139">
        <v>141</v>
      </c>
    </row>
    <row r="140" spans="1:10" ht="13.5">
      <c r="A140">
        <v>147</v>
      </c>
      <c r="B140" s="140" t="s">
        <v>310</v>
      </c>
      <c r="C140" s="141" t="s">
        <v>311</v>
      </c>
      <c r="D140" s="141" t="s">
        <v>1180</v>
      </c>
      <c r="E140" t="s">
        <v>276</v>
      </c>
      <c r="F140" t="s">
        <v>576</v>
      </c>
      <c r="G140" s="142" t="s">
        <v>1181</v>
      </c>
      <c r="H140" t="s">
        <v>580</v>
      </c>
      <c r="I140" t="s">
        <v>1182</v>
      </c>
      <c r="J140">
        <v>142</v>
      </c>
    </row>
    <row r="141" spans="1:10" ht="13.5">
      <c r="A141">
        <v>148</v>
      </c>
      <c r="B141" s="140" t="s">
        <v>312</v>
      </c>
      <c r="C141" s="141" t="s">
        <v>313</v>
      </c>
      <c r="D141" s="141" t="s">
        <v>1183</v>
      </c>
      <c r="E141" t="s">
        <v>276</v>
      </c>
      <c r="F141" t="s">
        <v>576</v>
      </c>
      <c r="G141" s="142" t="s">
        <v>1184</v>
      </c>
      <c r="H141" t="s">
        <v>581</v>
      </c>
      <c r="I141" t="s">
        <v>1185</v>
      </c>
      <c r="J141">
        <v>143</v>
      </c>
    </row>
    <row r="142" spans="1:10" ht="13.5">
      <c r="A142">
        <v>149</v>
      </c>
      <c r="B142" s="140" t="s">
        <v>314</v>
      </c>
      <c r="C142" s="141" t="s">
        <v>315</v>
      </c>
      <c r="D142" s="141" t="s">
        <v>1186</v>
      </c>
      <c r="E142" t="s">
        <v>276</v>
      </c>
      <c r="F142" t="s">
        <v>576</v>
      </c>
      <c r="G142" s="142" t="s">
        <v>1187</v>
      </c>
      <c r="H142" t="s">
        <v>582</v>
      </c>
      <c r="I142" t="s">
        <v>1188</v>
      </c>
      <c r="J142">
        <v>144</v>
      </c>
    </row>
    <row r="143" spans="1:10" ht="13.5">
      <c r="A143">
        <v>150</v>
      </c>
      <c r="B143" s="140" t="s">
        <v>316</v>
      </c>
      <c r="C143" s="141" t="s">
        <v>317</v>
      </c>
      <c r="D143" s="141" t="s">
        <v>1189</v>
      </c>
      <c r="E143" t="s">
        <v>276</v>
      </c>
      <c r="F143" t="s">
        <v>583</v>
      </c>
      <c r="G143" s="142" t="s">
        <v>1190</v>
      </c>
      <c r="H143" t="s">
        <v>318</v>
      </c>
      <c r="I143" t="s">
        <v>1191</v>
      </c>
      <c r="J143">
        <v>145</v>
      </c>
    </row>
    <row r="144" spans="1:10" ht="13.5">
      <c r="A144">
        <v>151</v>
      </c>
      <c r="B144" s="141" t="s">
        <v>319</v>
      </c>
      <c r="C144" s="141" t="s">
        <v>320</v>
      </c>
      <c r="D144" s="141" t="s">
        <v>1192</v>
      </c>
      <c r="E144" t="s">
        <v>276</v>
      </c>
      <c r="F144" t="s">
        <v>583</v>
      </c>
      <c r="G144" s="142" t="s">
        <v>1193</v>
      </c>
      <c r="H144" t="s">
        <v>321</v>
      </c>
      <c r="I144" t="s">
        <v>1194</v>
      </c>
      <c r="J144">
        <v>146</v>
      </c>
    </row>
    <row r="145" spans="1:10" ht="13.5">
      <c r="A145">
        <v>152</v>
      </c>
      <c r="B145" s="140" t="s">
        <v>1195</v>
      </c>
      <c r="C145" s="141" t="s">
        <v>322</v>
      </c>
      <c r="D145" s="141" t="s">
        <v>1196</v>
      </c>
      <c r="E145" t="s">
        <v>276</v>
      </c>
      <c r="F145" t="s">
        <v>583</v>
      </c>
      <c r="G145" s="142" t="s">
        <v>1197</v>
      </c>
      <c r="H145" t="s">
        <v>584</v>
      </c>
      <c r="I145" t="s">
        <v>1198</v>
      </c>
      <c r="J145">
        <v>147</v>
      </c>
    </row>
    <row r="146" spans="1:10" ht="13.5">
      <c r="A146">
        <v>153</v>
      </c>
      <c r="B146" s="140" t="s">
        <v>324</v>
      </c>
      <c r="C146" s="141" t="s">
        <v>325</v>
      </c>
      <c r="D146" s="141" t="s">
        <v>1199</v>
      </c>
      <c r="E146" t="s">
        <v>276</v>
      </c>
      <c r="F146" t="s">
        <v>583</v>
      </c>
      <c r="G146" s="142" t="s">
        <v>1200</v>
      </c>
      <c r="H146" t="s">
        <v>326</v>
      </c>
      <c r="I146" t="s">
        <v>1201</v>
      </c>
      <c r="J146">
        <v>148</v>
      </c>
    </row>
    <row r="147" spans="1:10" ht="13.5">
      <c r="A147">
        <v>154</v>
      </c>
      <c r="B147" s="140" t="s">
        <v>327</v>
      </c>
      <c r="C147" s="141" t="s">
        <v>328</v>
      </c>
      <c r="D147" s="141" t="s">
        <v>1202</v>
      </c>
      <c r="E147" t="s">
        <v>276</v>
      </c>
      <c r="F147" t="s">
        <v>583</v>
      </c>
      <c r="G147" s="142" t="s">
        <v>1203</v>
      </c>
      <c r="H147" t="s">
        <v>329</v>
      </c>
      <c r="I147" t="s">
        <v>1204</v>
      </c>
      <c r="J147">
        <v>149</v>
      </c>
    </row>
    <row r="148" spans="1:10" ht="13.5">
      <c r="A148">
        <v>155</v>
      </c>
      <c r="B148" s="140" t="s">
        <v>330</v>
      </c>
      <c r="C148" s="141" t="s">
        <v>331</v>
      </c>
      <c r="D148" s="141" t="s">
        <v>1205</v>
      </c>
      <c r="E148" t="s">
        <v>276</v>
      </c>
      <c r="F148" t="s">
        <v>583</v>
      </c>
      <c r="G148" s="142" t="s">
        <v>1206</v>
      </c>
      <c r="H148" t="s">
        <v>585</v>
      </c>
      <c r="I148" t="s">
        <v>1207</v>
      </c>
      <c r="J148">
        <v>150</v>
      </c>
    </row>
    <row r="149" spans="1:10" ht="13.5">
      <c r="A149">
        <v>156</v>
      </c>
      <c r="B149" s="140" t="s">
        <v>332</v>
      </c>
      <c r="C149" s="141" t="s">
        <v>333</v>
      </c>
      <c r="D149" s="141" t="s">
        <v>1208</v>
      </c>
      <c r="E149" t="s">
        <v>276</v>
      </c>
      <c r="F149" t="s">
        <v>583</v>
      </c>
      <c r="G149" s="142" t="s">
        <v>1209</v>
      </c>
      <c r="H149" t="s">
        <v>586</v>
      </c>
      <c r="I149" t="s">
        <v>1210</v>
      </c>
      <c r="J149">
        <v>151</v>
      </c>
    </row>
    <row r="150" spans="1:10" ht="13.5">
      <c r="A150">
        <v>157</v>
      </c>
      <c r="B150" s="140" t="s">
        <v>334</v>
      </c>
      <c r="C150" s="141" t="s">
        <v>335</v>
      </c>
      <c r="D150" s="141" t="s">
        <v>1211</v>
      </c>
      <c r="E150" t="s">
        <v>276</v>
      </c>
      <c r="F150" t="s">
        <v>583</v>
      </c>
      <c r="G150" s="142" t="s">
        <v>1212</v>
      </c>
      <c r="H150" t="s">
        <v>587</v>
      </c>
      <c r="I150" t="s">
        <v>1213</v>
      </c>
      <c r="J150">
        <v>152</v>
      </c>
    </row>
    <row r="151" spans="1:10" ht="13.5">
      <c r="A151">
        <v>158</v>
      </c>
      <c r="B151" s="140" t="s">
        <v>336</v>
      </c>
      <c r="C151" s="141" t="s">
        <v>337</v>
      </c>
      <c r="D151" s="141" t="s">
        <v>1214</v>
      </c>
      <c r="E151" t="s">
        <v>276</v>
      </c>
      <c r="F151" t="s">
        <v>338</v>
      </c>
      <c r="G151" s="142" t="s">
        <v>1215</v>
      </c>
      <c r="H151" t="s">
        <v>339</v>
      </c>
      <c r="I151" t="s">
        <v>1216</v>
      </c>
      <c r="J151">
        <v>153</v>
      </c>
    </row>
    <row r="152" spans="1:10" ht="13.5">
      <c r="A152">
        <v>159</v>
      </c>
      <c r="B152" s="140" t="s">
        <v>340</v>
      </c>
      <c r="C152" s="141" t="s">
        <v>341</v>
      </c>
      <c r="D152" s="141" t="s">
        <v>1217</v>
      </c>
      <c r="E152" t="s">
        <v>276</v>
      </c>
      <c r="F152" t="s">
        <v>338</v>
      </c>
      <c r="G152" s="142" t="s">
        <v>1218</v>
      </c>
      <c r="H152" t="s">
        <v>588</v>
      </c>
      <c r="I152" t="s">
        <v>1219</v>
      </c>
      <c r="J152">
        <v>154</v>
      </c>
    </row>
    <row r="153" spans="1:10" ht="13.5">
      <c r="A153">
        <v>160</v>
      </c>
      <c r="B153" s="141" t="s">
        <v>342</v>
      </c>
      <c r="C153" s="141" t="s">
        <v>1220</v>
      </c>
      <c r="D153" s="141" t="s">
        <v>1221</v>
      </c>
      <c r="E153" t="s">
        <v>276</v>
      </c>
      <c r="F153" t="s">
        <v>338</v>
      </c>
      <c r="G153" s="142" t="s">
        <v>1222</v>
      </c>
      <c r="H153" t="s">
        <v>589</v>
      </c>
      <c r="I153" t="s">
        <v>1223</v>
      </c>
      <c r="J153">
        <v>155</v>
      </c>
    </row>
    <row r="154" spans="1:10" ht="13.5">
      <c r="A154">
        <v>161</v>
      </c>
      <c r="B154" s="141" t="s">
        <v>343</v>
      </c>
      <c r="C154" s="141" t="s">
        <v>1224</v>
      </c>
      <c r="D154" s="141" t="s">
        <v>1225</v>
      </c>
      <c r="E154" t="s">
        <v>276</v>
      </c>
      <c r="F154" t="s">
        <v>338</v>
      </c>
      <c r="G154" s="142" t="s">
        <v>1222</v>
      </c>
      <c r="H154" t="s">
        <v>1226</v>
      </c>
      <c r="I154" t="s">
        <v>1227</v>
      </c>
      <c r="J154">
        <v>156</v>
      </c>
    </row>
    <row r="155" spans="1:10" ht="13.5">
      <c r="A155">
        <v>162</v>
      </c>
      <c r="B155" s="140" t="s">
        <v>344</v>
      </c>
      <c r="C155" s="141" t="s">
        <v>345</v>
      </c>
      <c r="D155" s="141" t="s">
        <v>1228</v>
      </c>
      <c r="E155" t="s">
        <v>276</v>
      </c>
      <c r="F155" t="s">
        <v>590</v>
      </c>
      <c r="G155" s="142" t="s">
        <v>1229</v>
      </c>
      <c r="H155" t="s">
        <v>591</v>
      </c>
      <c r="I155" t="s">
        <v>1230</v>
      </c>
      <c r="J155">
        <v>157</v>
      </c>
    </row>
    <row r="156" spans="1:10" ht="13.5">
      <c r="A156">
        <v>163</v>
      </c>
      <c r="B156" s="140" t="s">
        <v>346</v>
      </c>
      <c r="C156" s="141" t="s">
        <v>347</v>
      </c>
      <c r="D156" s="141" t="s">
        <v>1231</v>
      </c>
      <c r="E156" t="s">
        <v>276</v>
      </c>
      <c r="F156" t="s">
        <v>590</v>
      </c>
      <c r="G156" s="142" t="s">
        <v>1232</v>
      </c>
      <c r="H156" t="s">
        <v>592</v>
      </c>
      <c r="I156" t="s">
        <v>1233</v>
      </c>
      <c r="J156">
        <v>158</v>
      </c>
    </row>
    <row r="157" spans="1:10" ht="13.5">
      <c r="A157">
        <v>164</v>
      </c>
      <c r="B157" s="140" t="s">
        <v>348</v>
      </c>
      <c r="C157" s="141" t="s">
        <v>349</v>
      </c>
      <c r="D157" s="141" t="s">
        <v>1234</v>
      </c>
      <c r="E157" t="s">
        <v>276</v>
      </c>
      <c r="F157" t="s">
        <v>590</v>
      </c>
      <c r="G157" s="142" t="s">
        <v>1235</v>
      </c>
      <c r="H157" t="s">
        <v>350</v>
      </c>
      <c r="I157" t="s">
        <v>1236</v>
      </c>
      <c r="J157">
        <v>159</v>
      </c>
    </row>
    <row r="158" spans="1:10" ht="13.5">
      <c r="A158">
        <v>165</v>
      </c>
      <c r="B158" s="140" t="s">
        <v>351</v>
      </c>
      <c r="C158" s="141" t="s">
        <v>352</v>
      </c>
      <c r="D158" s="141" t="s">
        <v>1237</v>
      </c>
      <c r="E158" t="s">
        <v>276</v>
      </c>
      <c r="F158" t="s">
        <v>590</v>
      </c>
      <c r="G158" s="142" t="s">
        <v>1238</v>
      </c>
      <c r="H158" t="s">
        <v>593</v>
      </c>
      <c r="I158" t="s">
        <v>1239</v>
      </c>
      <c r="J158">
        <v>160</v>
      </c>
    </row>
    <row r="159" spans="1:10" ht="13.5">
      <c r="A159">
        <v>166</v>
      </c>
      <c r="B159" s="140" t="s">
        <v>353</v>
      </c>
      <c r="C159" s="141" t="s">
        <v>354</v>
      </c>
      <c r="D159" s="141" t="s">
        <v>1240</v>
      </c>
      <c r="E159" t="s">
        <v>276</v>
      </c>
      <c r="F159" t="s">
        <v>590</v>
      </c>
      <c r="G159" s="142" t="s">
        <v>1232</v>
      </c>
      <c r="H159" t="s">
        <v>594</v>
      </c>
      <c r="I159" t="s">
        <v>1241</v>
      </c>
      <c r="J159">
        <v>161</v>
      </c>
    </row>
    <row r="160" spans="1:10" ht="13.5">
      <c r="A160">
        <v>167</v>
      </c>
      <c r="B160" s="140" t="s">
        <v>355</v>
      </c>
      <c r="C160" s="141" t="s">
        <v>356</v>
      </c>
      <c r="D160" s="141" t="s">
        <v>1242</v>
      </c>
      <c r="E160" t="s">
        <v>276</v>
      </c>
      <c r="F160" t="s">
        <v>590</v>
      </c>
      <c r="G160" s="142" t="s">
        <v>1243</v>
      </c>
      <c r="H160" t="s">
        <v>357</v>
      </c>
      <c r="I160" t="s">
        <v>1244</v>
      </c>
      <c r="J160">
        <v>162</v>
      </c>
    </row>
    <row r="161" spans="1:10" ht="13.5">
      <c r="A161">
        <v>168</v>
      </c>
      <c r="B161" s="140" t="s">
        <v>358</v>
      </c>
      <c r="C161" s="141" t="s">
        <v>359</v>
      </c>
      <c r="D161" s="141" t="s">
        <v>1245</v>
      </c>
      <c r="E161" t="s">
        <v>276</v>
      </c>
      <c r="F161" t="s">
        <v>590</v>
      </c>
      <c r="G161" s="142" t="s">
        <v>1246</v>
      </c>
      <c r="H161" t="s">
        <v>611</v>
      </c>
      <c r="I161" t="s">
        <v>1247</v>
      </c>
      <c r="J161">
        <v>163</v>
      </c>
    </row>
    <row r="162" spans="1:10" ht="13.5">
      <c r="A162">
        <v>169</v>
      </c>
      <c r="B162" s="140" t="s">
        <v>360</v>
      </c>
      <c r="C162" s="141" t="s">
        <v>361</v>
      </c>
      <c r="D162" s="141" t="s">
        <v>1248</v>
      </c>
      <c r="E162" t="s">
        <v>276</v>
      </c>
      <c r="F162" t="s">
        <v>590</v>
      </c>
      <c r="G162" s="142" t="s">
        <v>1249</v>
      </c>
      <c r="H162" t="s">
        <v>612</v>
      </c>
      <c r="I162" t="s">
        <v>1250</v>
      </c>
      <c r="J162">
        <v>164</v>
      </c>
    </row>
    <row r="163" spans="1:10" ht="13.5">
      <c r="A163">
        <v>170</v>
      </c>
      <c r="B163" s="140" t="s">
        <v>362</v>
      </c>
      <c r="C163" s="141" t="s">
        <v>363</v>
      </c>
      <c r="D163" s="141" t="s">
        <v>1251</v>
      </c>
      <c r="E163" t="s">
        <v>276</v>
      </c>
      <c r="F163" t="s">
        <v>590</v>
      </c>
      <c r="G163" s="142" t="s">
        <v>1252</v>
      </c>
      <c r="H163" t="s">
        <v>613</v>
      </c>
      <c r="I163" t="s">
        <v>1253</v>
      </c>
      <c r="J163">
        <v>165</v>
      </c>
    </row>
    <row r="164" spans="1:10" ht="13.5">
      <c r="A164">
        <v>171</v>
      </c>
      <c r="B164" s="140" t="s">
        <v>364</v>
      </c>
      <c r="C164" s="141" t="s">
        <v>365</v>
      </c>
      <c r="D164" s="141" t="s">
        <v>1254</v>
      </c>
      <c r="E164" t="s">
        <v>276</v>
      </c>
      <c r="F164" t="s">
        <v>590</v>
      </c>
      <c r="G164" s="142" t="s">
        <v>1255</v>
      </c>
      <c r="H164" t="s">
        <v>614</v>
      </c>
      <c r="I164" t="s">
        <v>1256</v>
      </c>
      <c r="J164">
        <v>166</v>
      </c>
    </row>
    <row r="165" spans="1:10" ht="13.5">
      <c r="A165">
        <v>172</v>
      </c>
      <c r="B165" s="140" t="s">
        <v>366</v>
      </c>
      <c r="C165" s="141" t="s">
        <v>367</v>
      </c>
      <c r="D165" s="141" t="s">
        <v>1257</v>
      </c>
      <c r="E165" t="s">
        <v>276</v>
      </c>
      <c r="F165" t="s">
        <v>590</v>
      </c>
      <c r="G165" s="142" t="s">
        <v>1258</v>
      </c>
      <c r="H165" t="s">
        <v>615</v>
      </c>
      <c r="I165" t="s">
        <v>1259</v>
      </c>
      <c r="J165">
        <v>167</v>
      </c>
    </row>
    <row r="166" spans="1:10" ht="13.5">
      <c r="A166">
        <v>173</v>
      </c>
      <c r="B166" s="140" t="s">
        <v>368</v>
      </c>
      <c r="C166" s="141" t="s">
        <v>369</v>
      </c>
      <c r="D166" s="141" t="s">
        <v>1260</v>
      </c>
      <c r="E166" t="s">
        <v>276</v>
      </c>
      <c r="F166" t="s">
        <v>590</v>
      </c>
      <c r="G166" s="142" t="s">
        <v>1261</v>
      </c>
      <c r="H166" t="s">
        <v>616</v>
      </c>
      <c r="I166" t="s">
        <v>1262</v>
      </c>
      <c r="J166">
        <v>168</v>
      </c>
    </row>
    <row r="167" spans="1:10" ht="13.5">
      <c r="A167">
        <v>174</v>
      </c>
      <c r="B167" s="140" t="s">
        <v>370</v>
      </c>
      <c r="C167" s="141" t="s">
        <v>371</v>
      </c>
      <c r="D167" s="141" t="s">
        <v>1263</v>
      </c>
      <c r="E167" t="s">
        <v>276</v>
      </c>
      <c r="F167" t="s">
        <v>590</v>
      </c>
      <c r="G167" s="142" t="s">
        <v>1264</v>
      </c>
      <c r="H167" t="s">
        <v>617</v>
      </c>
      <c r="I167" t="s">
        <v>1265</v>
      </c>
      <c r="J167">
        <v>169</v>
      </c>
    </row>
    <row r="168" spans="1:10" ht="13.5">
      <c r="A168">
        <v>175</v>
      </c>
      <c r="B168" s="140" t="s">
        <v>372</v>
      </c>
      <c r="C168" s="141" t="s">
        <v>373</v>
      </c>
      <c r="D168" s="141" t="s">
        <v>1266</v>
      </c>
      <c r="E168" t="s">
        <v>276</v>
      </c>
      <c r="F168" t="s">
        <v>590</v>
      </c>
      <c r="G168" s="142" t="s">
        <v>1267</v>
      </c>
      <c r="H168" t="s">
        <v>618</v>
      </c>
      <c r="I168" t="s">
        <v>1268</v>
      </c>
      <c r="J168">
        <v>170</v>
      </c>
    </row>
    <row r="169" spans="1:10" ht="13.5">
      <c r="A169">
        <v>176</v>
      </c>
      <c r="B169" s="140" t="s">
        <v>619</v>
      </c>
      <c r="C169" s="141" t="s">
        <v>374</v>
      </c>
      <c r="D169" s="141" t="s">
        <v>1269</v>
      </c>
      <c r="E169" t="s">
        <v>276</v>
      </c>
      <c r="F169" t="s">
        <v>590</v>
      </c>
      <c r="G169" s="142" t="s">
        <v>1270</v>
      </c>
      <c r="H169" t="s">
        <v>620</v>
      </c>
      <c r="I169" t="s">
        <v>1271</v>
      </c>
      <c r="J169">
        <v>171</v>
      </c>
    </row>
    <row r="170" spans="1:10" ht="13.5">
      <c r="A170">
        <v>177</v>
      </c>
      <c r="B170" s="140" t="s">
        <v>621</v>
      </c>
      <c r="C170" s="141" t="s">
        <v>375</v>
      </c>
      <c r="D170" s="141" t="s">
        <v>1272</v>
      </c>
      <c r="E170" t="s">
        <v>276</v>
      </c>
      <c r="F170" t="s">
        <v>590</v>
      </c>
      <c r="G170" s="142" t="s">
        <v>1273</v>
      </c>
      <c r="H170" t="s">
        <v>622</v>
      </c>
      <c r="I170" t="s">
        <v>1274</v>
      </c>
      <c r="J170">
        <v>172</v>
      </c>
    </row>
    <row r="171" spans="1:10" ht="13.5">
      <c r="A171">
        <v>178</v>
      </c>
      <c r="B171" s="140" t="s">
        <v>623</v>
      </c>
      <c r="C171" s="141" t="s">
        <v>376</v>
      </c>
      <c r="D171" s="141" t="s">
        <v>1275</v>
      </c>
      <c r="E171" t="s">
        <v>276</v>
      </c>
      <c r="F171" t="s">
        <v>590</v>
      </c>
      <c r="G171" s="142" t="s">
        <v>1276</v>
      </c>
      <c r="H171" t="s">
        <v>624</v>
      </c>
      <c r="I171" t="s">
        <v>1277</v>
      </c>
      <c r="J171">
        <v>173</v>
      </c>
    </row>
    <row r="172" spans="1:10" ht="13.5">
      <c r="A172">
        <v>179</v>
      </c>
      <c r="B172" s="140" t="s">
        <v>625</v>
      </c>
      <c r="C172" s="141" t="s">
        <v>377</v>
      </c>
      <c r="D172" s="141" t="s">
        <v>1278</v>
      </c>
      <c r="E172" t="s">
        <v>276</v>
      </c>
      <c r="F172" t="s">
        <v>590</v>
      </c>
      <c r="G172" s="142" t="s">
        <v>1279</v>
      </c>
      <c r="H172" t="s">
        <v>626</v>
      </c>
      <c r="I172" t="s">
        <v>1280</v>
      </c>
      <c r="J172">
        <v>174</v>
      </c>
    </row>
    <row r="173" spans="1:10" ht="13.5">
      <c r="A173">
        <v>180</v>
      </c>
      <c r="B173" s="140" t="s">
        <v>627</v>
      </c>
      <c r="C173" s="141" t="s">
        <v>378</v>
      </c>
      <c r="D173" s="141" t="s">
        <v>1281</v>
      </c>
      <c r="E173" t="s">
        <v>276</v>
      </c>
      <c r="F173" t="s">
        <v>590</v>
      </c>
      <c r="G173" s="142" t="s">
        <v>1282</v>
      </c>
      <c r="H173" t="s">
        <v>628</v>
      </c>
      <c r="I173" t="s">
        <v>1283</v>
      </c>
      <c r="J173">
        <v>175</v>
      </c>
    </row>
    <row r="174" spans="1:10" ht="13.5">
      <c r="A174">
        <v>181</v>
      </c>
      <c r="B174" s="140" t="s">
        <v>379</v>
      </c>
      <c r="C174" s="141" t="s">
        <v>713</v>
      </c>
      <c r="D174" s="141" t="s">
        <v>1284</v>
      </c>
      <c r="E174" t="s">
        <v>276</v>
      </c>
      <c r="F174" t="s">
        <v>590</v>
      </c>
      <c r="G174" s="142" t="s">
        <v>1285</v>
      </c>
      <c r="H174" t="s">
        <v>629</v>
      </c>
      <c r="I174" t="s">
        <v>1286</v>
      </c>
      <c r="J174">
        <v>176</v>
      </c>
    </row>
    <row r="175" spans="1:10" ht="13.5">
      <c r="A175">
        <v>185</v>
      </c>
      <c r="B175" s="140" t="s">
        <v>380</v>
      </c>
      <c r="C175" s="141" t="s">
        <v>381</v>
      </c>
      <c r="D175" s="141" t="s">
        <v>1287</v>
      </c>
      <c r="E175" t="s">
        <v>181</v>
      </c>
      <c r="F175" t="s">
        <v>630</v>
      </c>
      <c r="G175" s="142" t="s">
        <v>1288</v>
      </c>
      <c r="H175" t="s">
        <v>631</v>
      </c>
      <c r="I175" t="s">
        <v>1289</v>
      </c>
      <c r="J175">
        <v>177</v>
      </c>
    </row>
    <row r="176" spans="1:10" ht="13.5">
      <c r="A176">
        <v>186</v>
      </c>
      <c r="B176" s="140" t="s">
        <v>382</v>
      </c>
      <c r="C176" s="141" t="s">
        <v>383</v>
      </c>
      <c r="D176" s="141" t="s">
        <v>1290</v>
      </c>
      <c r="E176" t="s">
        <v>181</v>
      </c>
      <c r="F176" t="s">
        <v>630</v>
      </c>
      <c r="G176" s="142" t="s">
        <v>1291</v>
      </c>
      <c r="H176" t="s">
        <v>632</v>
      </c>
      <c r="I176" t="s">
        <v>1292</v>
      </c>
      <c r="J176">
        <v>178</v>
      </c>
    </row>
    <row r="177" spans="1:10" ht="13.5">
      <c r="A177">
        <v>187</v>
      </c>
      <c r="B177" s="140" t="s">
        <v>384</v>
      </c>
      <c r="C177" s="141" t="s">
        <v>385</v>
      </c>
      <c r="D177" s="141" t="s">
        <v>1293</v>
      </c>
      <c r="E177" t="s">
        <v>181</v>
      </c>
      <c r="F177" t="s">
        <v>630</v>
      </c>
      <c r="G177" s="142" t="s">
        <v>1294</v>
      </c>
      <c r="H177" t="s">
        <v>633</v>
      </c>
      <c r="I177" t="s">
        <v>1295</v>
      </c>
      <c r="J177">
        <v>179</v>
      </c>
    </row>
    <row r="178" spans="1:10" ht="13.5">
      <c r="A178">
        <v>188</v>
      </c>
      <c r="B178" s="140" t="s">
        <v>386</v>
      </c>
      <c r="C178" s="141" t="s">
        <v>387</v>
      </c>
      <c r="D178" s="141" t="s">
        <v>1296</v>
      </c>
      <c r="E178" t="s">
        <v>181</v>
      </c>
      <c r="F178" t="s">
        <v>630</v>
      </c>
      <c r="G178" s="142" t="s">
        <v>1297</v>
      </c>
      <c r="H178" t="s">
        <v>634</v>
      </c>
      <c r="I178" t="s">
        <v>1298</v>
      </c>
      <c r="J178">
        <v>180</v>
      </c>
    </row>
    <row r="179" spans="1:10" ht="13.5">
      <c r="A179">
        <v>189</v>
      </c>
      <c r="B179" s="140" t="s">
        <v>388</v>
      </c>
      <c r="C179" s="141" t="s">
        <v>389</v>
      </c>
      <c r="D179" s="141" t="s">
        <v>1299</v>
      </c>
      <c r="E179" t="s">
        <v>181</v>
      </c>
      <c r="F179" t="s">
        <v>630</v>
      </c>
      <c r="G179" s="142" t="s">
        <v>1300</v>
      </c>
      <c r="H179" t="s">
        <v>635</v>
      </c>
      <c r="I179" t="s">
        <v>1301</v>
      </c>
      <c r="J179">
        <v>181</v>
      </c>
    </row>
    <row r="180" spans="1:10" ht="13.5">
      <c r="A180">
        <v>190</v>
      </c>
      <c r="B180" s="140" t="s">
        <v>390</v>
      </c>
      <c r="C180" s="141" t="s">
        <v>391</v>
      </c>
      <c r="D180" s="141" t="s">
        <v>1302</v>
      </c>
      <c r="E180" t="s">
        <v>181</v>
      </c>
      <c r="F180" t="s">
        <v>630</v>
      </c>
      <c r="G180" s="142" t="s">
        <v>1303</v>
      </c>
      <c r="H180" t="s">
        <v>636</v>
      </c>
      <c r="I180" t="s">
        <v>1304</v>
      </c>
      <c r="J180">
        <v>182</v>
      </c>
    </row>
    <row r="181" spans="1:10" ht="13.5">
      <c r="A181">
        <v>191</v>
      </c>
      <c r="B181" s="140" t="s">
        <v>392</v>
      </c>
      <c r="C181" s="141" t="s">
        <v>393</v>
      </c>
      <c r="D181" s="141" t="s">
        <v>1305</v>
      </c>
      <c r="E181" t="s">
        <v>181</v>
      </c>
      <c r="F181" t="s">
        <v>630</v>
      </c>
      <c r="G181" s="142" t="s">
        <v>1306</v>
      </c>
      <c r="H181" t="s">
        <v>637</v>
      </c>
      <c r="I181" t="s">
        <v>1307</v>
      </c>
      <c r="J181">
        <v>183</v>
      </c>
    </row>
    <row r="182" spans="1:10" ht="13.5">
      <c r="A182">
        <v>192</v>
      </c>
      <c r="B182" s="140" t="s">
        <v>394</v>
      </c>
      <c r="C182" s="141" t="s">
        <v>395</v>
      </c>
      <c r="D182" s="141" t="s">
        <v>1308</v>
      </c>
      <c r="E182" t="s">
        <v>181</v>
      </c>
      <c r="F182" t="s">
        <v>630</v>
      </c>
      <c r="G182" s="142" t="s">
        <v>1309</v>
      </c>
      <c r="H182" t="s">
        <v>638</v>
      </c>
      <c r="I182" t="s">
        <v>1310</v>
      </c>
      <c r="J182">
        <v>184</v>
      </c>
    </row>
    <row r="183" spans="1:10" ht="13.5">
      <c r="A183">
        <v>193</v>
      </c>
      <c r="B183" s="140" t="s">
        <v>396</v>
      </c>
      <c r="C183" s="141" t="s">
        <v>397</v>
      </c>
      <c r="D183" s="141" t="s">
        <v>1311</v>
      </c>
      <c r="E183" t="s">
        <v>181</v>
      </c>
      <c r="F183" t="s">
        <v>630</v>
      </c>
      <c r="G183" s="142" t="s">
        <v>1312</v>
      </c>
      <c r="H183" t="s">
        <v>639</v>
      </c>
      <c r="I183" t="s">
        <v>1313</v>
      </c>
      <c r="J183">
        <v>185</v>
      </c>
    </row>
    <row r="184" spans="1:10" ht="13.5">
      <c r="A184">
        <v>194</v>
      </c>
      <c r="B184" s="140" t="s">
        <v>398</v>
      </c>
      <c r="C184" s="141" t="s">
        <v>399</v>
      </c>
      <c r="D184" s="141" t="s">
        <v>1314</v>
      </c>
      <c r="E184" t="s">
        <v>181</v>
      </c>
      <c r="F184" t="s">
        <v>630</v>
      </c>
      <c r="G184" s="142" t="s">
        <v>1315</v>
      </c>
      <c r="H184" t="s">
        <v>640</v>
      </c>
      <c r="I184" t="s">
        <v>1316</v>
      </c>
      <c r="J184">
        <v>186</v>
      </c>
    </row>
    <row r="185" spans="1:10" ht="13.5">
      <c r="A185">
        <v>195</v>
      </c>
      <c r="B185" s="140" t="s">
        <v>400</v>
      </c>
      <c r="C185" s="141" t="s">
        <v>401</v>
      </c>
      <c r="D185" s="141" t="s">
        <v>1317</v>
      </c>
      <c r="E185" t="s">
        <v>181</v>
      </c>
      <c r="F185" t="s">
        <v>630</v>
      </c>
      <c r="G185" s="142" t="s">
        <v>1318</v>
      </c>
      <c r="H185" t="s">
        <v>641</v>
      </c>
      <c r="I185" t="s">
        <v>1319</v>
      </c>
      <c r="J185">
        <v>187</v>
      </c>
    </row>
    <row r="186" spans="1:10" ht="13.5">
      <c r="A186">
        <v>196</v>
      </c>
      <c r="B186" s="140" t="s">
        <v>402</v>
      </c>
      <c r="C186" s="141" t="s">
        <v>403</v>
      </c>
      <c r="D186" s="141" t="s">
        <v>1320</v>
      </c>
      <c r="E186" t="s">
        <v>181</v>
      </c>
      <c r="F186" t="s">
        <v>630</v>
      </c>
      <c r="G186" s="142" t="s">
        <v>1321</v>
      </c>
      <c r="H186" t="s">
        <v>642</v>
      </c>
      <c r="I186" t="s">
        <v>1322</v>
      </c>
      <c r="J186">
        <v>188</v>
      </c>
    </row>
    <row r="187" spans="1:10" ht="13.5">
      <c r="A187">
        <v>197</v>
      </c>
      <c r="B187" s="140" t="s">
        <v>404</v>
      </c>
      <c r="C187" s="141" t="s">
        <v>405</v>
      </c>
      <c r="D187" s="141" t="s">
        <v>1323</v>
      </c>
      <c r="E187" t="s">
        <v>181</v>
      </c>
      <c r="F187" t="s">
        <v>630</v>
      </c>
      <c r="G187" s="142" t="s">
        <v>1324</v>
      </c>
      <c r="H187" t="s">
        <v>643</v>
      </c>
      <c r="I187" t="s">
        <v>1325</v>
      </c>
      <c r="J187">
        <v>189</v>
      </c>
    </row>
    <row r="188" spans="1:10" ht="13.5">
      <c r="A188">
        <v>198</v>
      </c>
      <c r="B188" s="140" t="s">
        <v>406</v>
      </c>
      <c r="C188" s="141" t="s">
        <v>407</v>
      </c>
      <c r="D188" s="141" t="s">
        <v>1326</v>
      </c>
      <c r="E188" t="s">
        <v>181</v>
      </c>
      <c r="F188" t="s">
        <v>630</v>
      </c>
      <c r="G188" s="142" t="s">
        <v>1327</v>
      </c>
      <c r="H188" t="s">
        <v>644</v>
      </c>
      <c r="I188" t="s">
        <v>1328</v>
      </c>
      <c r="J188">
        <v>190</v>
      </c>
    </row>
    <row r="189" spans="1:10" ht="13.5">
      <c r="A189">
        <v>199</v>
      </c>
      <c r="B189" s="140" t="s">
        <v>408</v>
      </c>
      <c r="C189" s="141" t="s">
        <v>714</v>
      </c>
      <c r="D189" s="141" t="s">
        <v>1329</v>
      </c>
      <c r="E189" t="s">
        <v>181</v>
      </c>
      <c r="F189" t="s">
        <v>630</v>
      </c>
      <c r="G189" s="142" t="s">
        <v>1330</v>
      </c>
      <c r="H189" t="s">
        <v>645</v>
      </c>
      <c r="I189" t="s">
        <v>1331</v>
      </c>
      <c r="J189">
        <v>191</v>
      </c>
    </row>
    <row r="190" spans="1:10" ht="13.5">
      <c r="A190" s="143">
        <v>201</v>
      </c>
      <c r="B190" t="s">
        <v>595</v>
      </c>
      <c r="C190" t="s">
        <v>596</v>
      </c>
      <c r="D190" s="143" t="s">
        <v>1332</v>
      </c>
      <c r="E190" t="s">
        <v>20</v>
      </c>
      <c r="F190" t="s">
        <v>111</v>
      </c>
      <c r="G190" s="142" t="s">
        <v>1333</v>
      </c>
      <c r="H190" t="s">
        <v>597</v>
      </c>
      <c r="I190" s="145" t="s">
        <v>1334</v>
      </c>
      <c r="J190">
        <v>192</v>
      </c>
    </row>
    <row r="191" spans="1:10" ht="13.5">
      <c r="A191">
        <v>202</v>
      </c>
      <c r="B191" s="141" t="s">
        <v>598</v>
      </c>
      <c r="C191" s="141" t="s">
        <v>599</v>
      </c>
      <c r="D191" s="141" t="s">
        <v>1335</v>
      </c>
      <c r="E191" t="s">
        <v>276</v>
      </c>
      <c r="F191" s="141" t="s">
        <v>1336</v>
      </c>
      <c r="G191" s="142" t="s">
        <v>1337</v>
      </c>
      <c r="H191" s="142" t="s">
        <v>1338</v>
      </c>
      <c r="I191" s="142" t="s">
        <v>1339</v>
      </c>
      <c r="J191">
        <v>193</v>
      </c>
    </row>
    <row r="192" spans="1:10" ht="13.5">
      <c r="A192">
        <v>203</v>
      </c>
      <c r="B192" s="141" t="s">
        <v>600</v>
      </c>
      <c r="C192" s="141" t="s">
        <v>1340</v>
      </c>
      <c r="D192" s="141" t="s">
        <v>1341</v>
      </c>
      <c r="E192" t="s">
        <v>276</v>
      </c>
      <c r="F192" s="141" t="s">
        <v>1342</v>
      </c>
      <c r="G192" s="141" t="s">
        <v>1343</v>
      </c>
      <c r="H192" s="141" t="s">
        <v>601</v>
      </c>
      <c r="I192" s="141" t="s">
        <v>1344</v>
      </c>
      <c r="J192">
        <v>194</v>
      </c>
    </row>
    <row r="193" spans="1:10" ht="13.5">
      <c r="A193">
        <v>204</v>
      </c>
      <c r="B193" t="s">
        <v>602</v>
      </c>
      <c r="C193" s="141" t="s">
        <v>603</v>
      </c>
      <c r="D193" s="141" t="s">
        <v>1345</v>
      </c>
      <c r="E193" t="s">
        <v>181</v>
      </c>
      <c r="F193" t="s">
        <v>1346</v>
      </c>
      <c r="G193" s="142" t="s">
        <v>1347</v>
      </c>
      <c r="H193" s="142" t="s">
        <v>604</v>
      </c>
      <c r="I193" s="142" t="s">
        <v>1348</v>
      </c>
      <c r="J193">
        <v>195</v>
      </c>
    </row>
    <row r="194" spans="1:10" ht="13.5">
      <c r="A194">
        <v>205</v>
      </c>
      <c r="B194" t="s">
        <v>605</v>
      </c>
      <c r="C194" s="141" t="s">
        <v>606</v>
      </c>
      <c r="D194" s="141" t="s">
        <v>1349</v>
      </c>
      <c r="E194" t="s">
        <v>181</v>
      </c>
      <c r="F194" t="s">
        <v>1346</v>
      </c>
      <c r="G194" s="142" t="s">
        <v>1350</v>
      </c>
      <c r="H194" s="142" t="s">
        <v>607</v>
      </c>
      <c r="I194" s="142" t="s">
        <v>1351</v>
      </c>
      <c r="J194">
        <v>196</v>
      </c>
    </row>
    <row r="195" spans="1:10" ht="13.5">
      <c r="A195">
        <v>206</v>
      </c>
      <c r="B195" t="s">
        <v>608</v>
      </c>
      <c r="C195" s="141" t="s">
        <v>609</v>
      </c>
      <c r="D195" s="141" t="s">
        <v>1352</v>
      </c>
      <c r="E195" t="s">
        <v>276</v>
      </c>
      <c r="F195" t="s">
        <v>1342</v>
      </c>
      <c r="G195" s="142" t="s">
        <v>1353</v>
      </c>
      <c r="H195" s="142" t="s">
        <v>610</v>
      </c>
      <c r="I195" s="142" t="s">
        <v>1354</v>
      </c>
      <c r="J195">
        <v>197</v>
      </c>
    </row>
    <row r="196" spans="1:10" ht="13.5">
      <c r="A196">
        <v>207</v>
      </c>
      <c r="B196" t="s">
        <v>1355</v>
      </c>
      <c r="C196" s="141" t="s">
        <v>1356</v>
      </c>
      <c r="D196" s="141" t="s">
        <v>1357</v>
      </c>
      <c r="E196" t="s">
        <v>276</v>
      </c>
      <c r="F196" t="s">
        <v>1358</v>
      </c>
      <c r="G196" s="142" t="s">
        <v>1359</v>
      </c>
      <c r="H196" t="s">
        <v>1360</v>
      </c>
      <c r="I196" t="s">
        <v>1361</v>
      </c>
      <c r="J196">
        <v>198</v>
      </c>
    </row>
    <row r="197" spans="1:10" ht="13.5">
      <c r="A197">
        <v>208</v>
      </c>
      <c r="B197" t="s">
        <v>1362</v>
      </c>
      <c r="C197" s="141" t="s">
        <v>1363</v>
      </c>
      <c r="D197" s="141" t="s">
        <v>1364</v>
      </c>
      <c r="E197" t="s">
        <v>20</v>
      </c>
      <c r="F197" t="s">
        <v>1365</v>
      </c>
      <c r="G197" s="142" t="s">
        <v>1366</v>
      </c>
      <c r="H197" t="s">
        <v>1367</v>
      </c>
      <c r="I197" t="s">
        <v>1368</v>
      </c>
      <c r="J197">
        <v>199</v>
      </c>
    </row>
    <row r="198" spans="1:10" ht="13.5">
      <c r="A198">
        <v>209</v>
      </c>
      <c r="B198" t="s">
        <v>1429</v>
      </c>
      <c r="C198" t="s">
        <v>1430</v>
      </c>
      <c r="D198" s="141" t="s">
        <v>1431</v>
      </c>
      <c r="E198" t="s">
        <v>276</v>
      </c>
      <c r="F198" t="s">
        <v>1358</v>
      </c>
      <c r="G198" t="s">
        <v>1426</v>
      </c>
      <c r="H198" t="s">
        <v>1427</v>
      </c>
      <c r="I198" t="s">
        <v>1428</v>
      </c>
      <c r="J198">
        <v>200</v>
      </c>
    </row>
  </sheetData>
  <sheetProtection/>
  <dataValidations count="1">
    <dataValidation allowBlank="1" showInputMessage="1" showErrorMessage="1" imeMode="off" sqref="I1:I196 G199:G65534 H64:H87 G88:G195 G1:G54 G197 I199:I65536"/>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yamanoi</cp:lastModifiedBy>
  <cp:lastPrinted>2016-06-03T10:27:57Z</cp:lastPrinted>
  <dcterms:created xsi:type="dcterms:W3CDTF">2009-03-04T01:02:54Z</dcterms:created>
  <dcterms:modified xsi:type="dcterms:W3CDTF">2017-06-06T08:51:33Z</dcterms:modified>
  <cp:category/>
  <cp:version/>
  <cp:contentType/>
  <cp:contentStatus/>
</cp:coreProperties>
</file>