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935" windowHeight="7740" firstSheet="1" activeTab="2"/>
  </bookViews>
  <sheets>
    <sheet name="エントリーについての注意と手順" sheetId="1" r:id="rId1"/>
    <sheet name="選手データ" sheetId="2" r:id="rId2"/>
    <sheet name="個人種目申込一覧表" sheetId="3" r:id="rId3"/>
    <sheet name="リレー申込票" sheetId="4" r:id="rId4"/>
    <sheet name="団体コード一覧" sheetId="5" r:id="rId5"/>
  </sheets>
  <externalReferences>
    <externalReference r:id="rId8"/>
  </externalReferences>
  <definedNames>
    <definedName name="_xlnm.Print_Area" localSheetId="3">'リレー申込票'!$A$1:$I$25</definedName>
    <definedName name="_xlnm.Print_Area" localSheetId="2">'個人種目申込一覧表'!$A$1:$I$101</definedName>
    <definedName name="_xlnm.Print_Titles" localSheetId="2">'個人種目申込一覧表'!$1:$4</definedName>
    <definedName name="女子" localSheetId="2">'個人種目申込一覧表'!$M$16:$M$29</definedName>
    <definedName name="女子リレーのみ">'個人種目申込一覧表'!$O$16:$O$17</definedName>
    <definedName name="性">'[1]個人種目申込一覧表'!$R$12:$U$12</definedName>
    <definedName name="男子" localSheetId="2">'個人種目申込一覧表'!$L$16:$L$32</definedName>
    <definedName name="男子リレーのみ">'個人種目申込一覧表'!$N$16:$N$17</definedName>
    <definedName name="_xlnm._FilterDatabase" localSheetId="1" hidden="1">'選手データ'!$A$1:$J$61</definedName>
  </definedNames>
  <calcPr fullCalcOnLoad="1"/>
</workbook>
</file>

<file path=xl/comments3.xml><?xml version="1.0" encoding="utf-8"?>
<comments xmlns="http://schemas.openxmlformats.org/spreadsheetml/2006/main">
  <authors>
    <author>pica</author>
  </authors>
  <commentList>
    <comment ref="B12" authorId="0">
      <text>
        <r>
          <rPr>
            <b/>
            <sz val="9"/>
            <rFont val="ＭＳ Ｐゴシック"/>
            <family val="3"/>
          </rPr>
          <t>※下の人数～参加料の欄は、データ入力の場合自動的に計算されます。</t>
        </r>
      </text>
    </comment>
  </commentList>
</comments>
</file>

<file path=xl/sharedStrings.xml><?xml version="1.0" encoding="utf-8"?>
<sst xmlns="http://schemas.openxmlformats.org/spreadsheetml/2006/main" count="2123" uniqueCount="1458">
  <si>
    <t>【エントリーについての注意と手順】</t>
  </si>
  <si>
    <t>○太い赤字は例年エントリーエラーが発生している項目です。</t>
  </si>
  <si>
    <t>○1つのミスの修復にかなりの時間がかかります。作成方法を熟読してミスのないようにしてください。</t>
  </si>
  <si>
    <t>○リレーのみの選手は「リレー申込票」の上部に人数を必ず入れてください。</t>
  </si>
  <si>
    <t>○ファイル名は23tsushin_○○○（学校名）にして下さい。（下記参照）</t>
  </si>
  <si>
    <t>☆エントリーファイル入力の基本について</t>
  </si>
  <si>
    <t>必ず下記の手順に沿ってエントリーファイルの入力を行ってください。</t>
  </si>
  <si>
    <t>①黄色のセルは入力（選択）必須事項です。必ず入力してください。</t>
  </si>
  <si>
    <t>②入力開始後、赤いエラーメッセージなど出る場合は何らかのミスがある時です。</t>
  </si>
  <si>
    <t>③入力した内容がプログラム、記録、賞状等にそのまま反映されます。</t>
  </si>
  <si>
    <r>
      <t>④</t>
    </r>
    <r>
      <rPr>
        <b/>
        <sz val="16"/>
        <color indexed="10"/>
        <rFont val="Meiryo UI"/>
        <family val="3"/>
      </rPr>
      <t>シート・セルの削除・挿入などはしないでください。</t>
    </r>
  </si>
  <si>
    <t>エントリーシート作成方法</t>
  </si>
  <si>
    <t>選手データシートの作成</t>
  </si>
  <si>
    <t>まず、選手データを作成します。</t>
  </si>
  <si>
    <t>各項目の入力値は以下のとおり統一して下さい。</t>
  </si>
  <si>
    <t>項目</t>
  </si>
  <si>
    <t>入力値</t>
  </si>
  <si>
    <t>備考</t>
  </si>
  <si>
    <t>登録番号</t>
  </si>
  <si>
    <t>半角数字</t>
  </si>
  <si>
    <t>氏名</t>
  </si>
  <si>
    <t>全角</t>
  </si>
  <si>
    <t>※姓と名の間にスペースを入れる。</t>
  </si>
  <si>
    <t>氏名（ｶﾅ）</t>
  </si>
  <si>
    <t>半角ｶﾅ</t>
  </si>
  <si>
    <t>学年</t>
  </si>
  <si>
    <t>注）このシートを作成しないとエントリーシートの氏名以下のデータが入力できません。</t>
  </si>
  <si>
    <t>個人種目申込一覧表の作成</t>
  </si>
  <si>
    <t>下記を参考に入力します。</t>
  </si>
  <si>
    <t>注）ﾌﾟﾛﾃﾞｰﾀ欄に〇のあるデータは、入力した値がそのままプログラムに反映するデータです。</t>
  </si>
  <si>
    <t>　　間違いが無いよう確認を充分にして下さい。</t>
  </si>
  <si>
    <t>記入例</t>
  </si>
  <si>
    <t>ﾌﾟﾛﾃﾞｰﾀ</t>
  </si>
  <si>
    <t>団体コード</t>
  </si>
  <si>
    <t>半角</t>
  </si>
  <si>
    <t>団体コード一覧シート参照</t>
  </si>
  <si>
    <t>団体名称</t>
  </si>
  <si>
    <t>入力しない</t>
  </si>
  <si>
    <t>団体ｺｰﾄﾞの値で、団体コード一覧シートから反映されます。</t>
  </si>
  <si>
    <t>〇</t>
  </si>
  <si>
    <t>略称</t>
  </si>
  <si>
    <t>略称ｶﾅ</t>
  </si>
  <si>
    <t>所属長氏名</t>
  </si>
  <si>
    <t>長野　太郎</t>
  </si>
  <si>
    <t>団体電話</t>
  </si>
  <si>
    <t>監督氏名</t>
  </si>
  <si>
    <t>長野　次郎</t>
  </si>
  <si>
    <t>監督携帯</t>
  </si>
  <si>
    <t>090-****-****</t>
  </si>
  <si>
    <t>学校住所</t>
  </si>
  <si>
    <t>審判員</t>
  </si>
  <si>
    <t>氏名1</t>
  </si>
  <si>
    <t>上田　三郎</t>
  </si>
  <si>
    <t>審判員に出る者の氏名</t>
  </si>
  <si>
    <t>・協力役員</t>
  </si>
  <si>
    <t>希望部署</t>
  </si>
  <si>
    <t>ﾘｽﾄ選択</t>
  </si>
  <si>
    <t>記録・情報処理</t>
  </si>
  <si>
    <t>希望部署を記入(複数可・希望に添えない場合もあります。）</t>
  </si>
  <si>
    <t>氏名2</t>
  </si>
  <si>
    <t>松本　四郎</t>
  </si>
  <si>
    <t>跳躍・投擲</t>
  </si>
  <si>
    <t>※この欄の一部のデータはリレー申込票にリンクします。</t>
  </si>
  <si>
    <t>性別
/ｸﾗｽ</t>
  </si>
  <si>
    <t>男子1年</t>
  </si>
  <si>
    <t>この欄を選択しないと他の入力が正しくできません。</t>
  </si>
  <si>
    <t>ﾅﾝﾊﾞｰ</t>
  </si>
  <si>
    <r>
      <rPr>
        <sz val="14"/>
        <color indexed="10"/>
        <rFont val="Meiryo UI"/>
        <family val="3"/>
      </rPr>
      <t>中体連登録番号</t>
    </r>
    <r>
      <rPr>
        <sz val="14"/>
        <color indexed="8"/>
        <rFont val="Meiryo UI"/>
        <family val="3"/>
      </rPr>
      <t>を入力すること。</t>
    </r>
  </si>
  <si>
    <t>ﾅﾝﾊﾞｰの値で、選手データシートから反映されます。</t>
  </si>
  <si>
    <t>氏名(半角ｶﾅ)</t>
  </si>
  <si>
    <t>出場個人種目　※１</t>
  </si>
  <si>
    <t>1年100m</t>
  </si>
  <si>
    <t>性別/ｸﾗｽが選択されていないとﾘｽﾄが表示されません。</t>
  </si>
  <si>
    <t>公認ベスト記録　※２</t>
  </si>
  <si>
    <t>公認最高記録　または　ポイント</t>
  </si>
  <si>
    <t>※この記録を参考に組みわけをしますので必ず入力してください。</t>
  </si>
  <si>
    <t>※１　「出場個人種目」をプルダウンから選択して下さい。</t>
  </si>
  <si>
    <t>　　絶対に、他のデータからの貼付けはしないで下さい。種目間違いが多発しています。</t>
  </si>
  <si>
    <t>　　種目の人数が、右側の表に出ます。参加制限を超えている場合は黄色の背景で警告が出ます。確認下さい。</t>
  </si>
  <si>
    <t>※２　記録欄へは、地区大会決勝記録ではなく、有効期間内でのベスト記録を入力します。男女100ｍ・男女200ｍ・男女   
      ハードル、男女走幅跳についてはポイントを入力する。（県陸協HPに掲載されいる「ポイント換算表」を使用すること）
        入力された記録・ポイントを元にデータによるプログラム編成を行いますので、正しい記録・ポイントを入力してください。陸協    
      記録会のように目標記録は絶対入力しないでください。「公認ベスト記録」に自己記録を入力して下さい。地区大会決勝記
      録ではなく、今シーズンのベスト記録を入力します。</t>
  </si>
  <si>
    <t>　　半角数字のみとし単位（秒、ｍ、：、.、など）は入れないで下さい。</t>
  </si>
  <si>
    <t>　　トラック種目は1/100秒までとし、手動で12秒6の場合でも、1260と入力してください。</t>
  </si>
  <si>
    <t>（例：1000ｍ　3分20秒48 → 32048、　走幅跳　3m20　→　320）</t>
  </si>
  <si>
    <t>※このシートを印刷し、学校長印を押印して、県総体当日にＴＩＣに提出する。（詳しくは要項参照）</t>
  </si>
  <si>
    <t>リレー申込票の作成</t>
  </si>
  <si>
    <t>注）リレーのみに出場となる選手は，必ず個人種目申込一覧表に戻って「リレーのみ」でエントリーしてください。</t>
  </si>
  <si>
    <t>3～7行のデータ</t>
  </si>
  <si>
    <t>個人申込一覧表に入力したデータがリンクしています。</t>
  </si>
  <si>
    <t>性別/クラス</t>
  </si>
  <si>
    <t>固定</t>
  </si>
  <si>
    <t>この項は固定されているので該当する種目の</t>
  </si>
  <si>
    <t>種目</t>
  </si>
  <si>
    <t>右欄に選手データを入力すること</t>
  </si>
  <si>
    <t>ナンバー
/学年</t>
  </si>
  <si>
    <t>氏名／下段（ｶﾅ）</t>
  </si>
  <si>
    <t>参考記録</t>
  </si>
  <si>
    <t>公認最高記録または目標記録</t>
  </si>
  <si>
    <t>※この記録を参考に組みわけをしますので必ず入力すること</t>
  </si>
  <si>
    <t>※このシートを印刷し、学校長印を押印して県総体当日に，学校長の職印を押した一覧表をＴＩＣに提出してください。</t>
  </si>
  <si>
    <t>エントリーファイル名の変更</t>
  </si>
  <si>
    <t>ダウンロード時のファイル名は「23tsushin_entryfile」となっているので、「entryfile」の部分を消去して、</t>
  </si>
  <si>
    <t>必ず漢字で所属名を入れて下さい。（例：「信州中学校」の場合　23tsushin_entryfile を 23tsushin_信州 　に変更してください）</t>
  </si>
  <si>
    <t>エントリーセンターからのエントリーファイル送信方法</t>
  </si>
  <si>
    <t>必要事項を記入したエントリーファイルは、県陸協エントリーセンター（http://nrk-entry.com/）から送信してください。</t>
  </si>
  <si>
    <t>エントリー情報入力画面を開いて、</t>
  </si>
  <si>
    <t>①大会を選択　</t>
  </si>
  <si>
    <t>　※大会ごとにファイルの送信先が異なりますので、間違いのないよう注意してください。</t>
  </si>
  <si>
    <t>　　間違えて他の大会を選択し送信するとエントリーファイルが届きません。</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</si>
  <si>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</si>
  <si>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</si>
  <si>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</si>
  <si>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</si>
  <si>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</si>
  <si>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</si>
  <si>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</si>
  <si>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</si>
  <si>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</si>
  <si>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</si>
  <si>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</si>
  <si>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</si>
  <si>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</si>
  <si>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</si>
  <si>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⑨受付完了の自動返信メールを受信し、内容を確認してください。</t>
  </si>
  <si>
    <t>性別</t>
  </si>
  <si>
    <t>男子</t>
  </si>
  <si>
    <t>女子</t>
  </si>
  <si>
    <t>男子エラー</t>
  </si>
  <si>
    <t>女子エラー</t>
  </si>
  <si>
    <t>男</t>
  </si>
  <si>
    <t>女</t>
  </si>
  <si>
    <t>7/3〆切</t>
  </si>
  <si>
    <t>第69回全日本中学校通信陸上競技/長野県大会</t>
  </si>
  <si>
    <t>個人種目申込一覧表</t>
  </si>
  <si>
    <r>
      <t xml:space="preserve">団体コード
</t>
    </r>
    <r>
      <rPr>
        <sz val="8"/>
        <color indexed="10"/>
        <rFont val="ＭＳ Ｐゴシック"/>
        <family val="3"/>
      </rPr>
      <t>(団体コード一覧シート参照）</t>
    </r>
  </si>
  <si>
    <r>
      <t>略称</t>
    </r>
    <r>
      <rPr>
        <sz val="10"/>
        <color indexed="8"/>
        <rFont val="ＭＳ Ｐゴシック"/>
        <family val="3"/>
      </rPr>
      <t>（全角7文字以内）</t>
    </r>
  </si>
  <si>
    <t>略称ｶﾅ（半角）</t>
  </si>
  <si>
    <r>
      <t xml:space="preserve">【大会別特記事項】
○始めに選手データシートに選手のデータ（ナンバー、氏名、学年）を入力してから、このシートで性別とナンバーを入力すると、選手データから氏名、ｶﾅ、学年データが自動検索されます。
○記録欄へは、地区大会決勝記録ではなく、有効期間内でのベスト記録を入力します。男女100ｍ・男女200ｍ・男女ハードル、男女走幅跳についてはポイントを入力する。（県陸協HPに掲載されいる「ポイント換算表」を使用すること）
○入力された記録・ポイントを元にデータによるプログラム編成を行いますので、正しい記録・ポイントを入力してください。陸協記録会のように目標記録は絶対入力しないでください。
（例：400ｍ1分01秒29 → 10129 、走高跳　1m85 → 185）
記入例にあるように、400mも分表示です。
</t>
    </r>
    <r>
      <rPr>
        <b/>
        <sz val="12"/>
        <color indexed="10"/>
        <rFont val="ＭＳ Ｐゴシック"/>
        <family val="3"/>
      </rPr>
      <t>なお、ポイント入力の関係で、記録入力後に小数点第１位まで表示されますが、気にしないで入力を完了してください。</t>
    </r>
    <r>
      <rPr>
        <b/>
        <sz val="12"/>
        <color indexed="8"/>
        <rFont val="ＭＳ Ｐゴシック"/>
        <family val="3"/>
      </rPr>
      <t xml:space="preserve">
〇標準記録制ですが、資格審査を行った上で、正式な大会出場者が確定しますので、7/6以降に長野陸協または長野県中体連陸上競技部のホームページで確認ください。</t>
    </r>
    <r>
      <rPr>
        <b/>
        <sz val="12"/>
        <color indexed="10"/>
        <rFont val="ＭＳ Ｐゴシック"/>
        <family val="3"/>
      </rPr>
      <t xml:space="preserve">
※団体住所欄の右側には、当日貸切バス等（マイクロバスを含む）の利用があるかリストから選んでください。</t>
    </r>
  </si>
  <si>
    <t>団体住所</t>
  </si>
  <si>
    <t>バスの利用なし</t>
  </si>
  <si>
    <t>←駐車場の関係で確認します
どちらかを選んでください。</t>
  </si>
  <si>
    <t>バスの利用あり</t>
  </si>
  <si>
    <r>
      <t xml:space="preserve">審判員・協力役員
</t>
    </r>
    <r>
      <rPr>
        <sz val="10"/>
        <color indexed="8"/>
        <rFont val="ＭＳ Ｐゴシック"/>
        <family val="3"/>
      </rPr>
      <t>(審判が2人いる場合
　は下段にも書く。)</t>
    </r>
  </si>
  <si>
    <t>審判員
氏名</t>
  </si>
  <si>
    <t>協力役員
氏名</t>
  </si>
  <si>
    <t>申込人数/
個人種目数合計</t>
  </si>
  <si>
    <t>個人種目参加料</t>
  </si>
  <si>
    <t>リレー</t>
  </si>
  <si>
    <t>参加料合計</t>
  </si>
  <si>
    <t>Ｎｏ．</t>
  </si>
  <si>
    <t>出場個人種目</t>
  </si>
  <si>
    <t>《実施個人種目一覧》</t>
  </si>
  <si>
    <t>公認最高記録</t>
  </si>
  <si>
    <t>男子リレーのみ</t>
  </si>
  <si>
    <t>女子リレーのみ</t>
  </si>
  <si>
    <t>審判希望部署</t>
  </si>
  <si>
    <t>共通男子</t>
  </si>
  <si>
    <t>長野　陸男</t>
  </si>
  <si>
    <t>2年100m</t>
  </si>
  <si>
    <t>走幅跳</t>
  </si>
  <si>
    <t>ﾅｶﾞﾉ　ﾘｸｵ</t>
  </si>
  <si>
    <t>共通4x100mR</t>
  </si>
  <si>
    <t>総務</t>
  </si>
  <si>
    <t>3年100m</t>
  </si>
  <si>
    <t>総務員</t>
  </si>
  <si>
    <t>共通200m</t>
  </si>
  <si>
    <t>庶務係</t>
  </si>
  <si>
    <t>共通400m</t>
  </si>
  <si>
    <t>共通800m</t>
  </si>
  <si>
    <t>技術総務</t>
  </si>
  <si>
    <t>共通1500m</t>
  </si>
  <si>
    <t>ジュリー</t>
  </si>
  <si>
    <t>1年1500m</t>
  </si>
  <si>
    <t>共通100mH(0.762m)</t>
  </si>
  <si>
    <t>審判長</t>
  </si>
  <si>
    <t>2.3年1500m</t>
  </si>
  <si>
    <t>共通走高跳</t>
  </si>
  <si>
    <t>マーシャル</t>
  </si>
  <si>
    <t>共通3000m</t>
  </si>
  <si>
    <t>共通棒高跳</t>
  </si>
  <si>
    <t>役員係</t>
  </si>
  <si>
    <t>共通110mH(0.914m)</t>
  </si>
  <si>
    <t>共通走幅跳</t>
  </si>
  <si>
    <t>アナウンサー</t>
  </si>
  <si>
    <t>共通円盤投(1.000kg)</t>
  </si>
  <si>
    <t>情報処理</t>
  </si>
  <si>
    <t>共通砲丸投(2.721kg)</t>
  </si>
  <si>
    <t>記録員</t>
  </si>
  <si>
    <t>共通ジャベリックスロー(300g)</t>
  </si>
  <si>
    <t>風力計測員</t>
  </si>
  <si>
    <t>共通円盤投(1.500kg)</t>
  </si>
  <si>
    <t>共通四種競技</t>
  </si>
  <si>
    <t>表彰係</t>
  </si>
  <si>
    <t>共通砲丸投(5.000kg)</t>
  </si>
  <si>
    <t>報道係</t>
  </si>
  <si>
    <t>番組編成</t>
  </si>
  <si>
    <t>混成競技係</t>
  </si>
  <si>
    <t>補助競技場係</t>
  </si>
  <si>
    <t>男子合計</t>
  </si>
  <si>
    <t>用器具係</t>
  </si>
  <si>
    <t>女子合計</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</si>
  <si>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</si>
  <si>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</si>
  <si>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</si>
  <si>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</si>
  <si>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</si>
  <si>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</si>
  <si>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</si>
  <si>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</si>
  <si>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</si>
  <si>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</si>
  <si>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</si>
  <si>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</si>
  <si>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</si>
  <si>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</si>
  <si>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</si>
  <si>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</si>
  <si>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</si>
  <si>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リレー申込票</t>
  </si>
  <si>
    <t>学校名称</t>
  </si>
  <si>
    <t>【大会別特記事項】
ナンバーを入力すると、選手データから氏名、ｶﾅ、学年データが自動検索されます。
データによるプログラム編成を行いますので、参考記録（最高記録／目標記録）を必ず入力してください。
（例：1分06秒57 → 10657）</t>
  </si>
  <si>
    <t>学校長氏名</t>
  </si>
  <si>
    <t>※団体/責任者等のデータは個人種目申込一覧表のものを共有します。</t>
  </si>
  <si>
    <t>申込種目数</t>
  </si>
  <si>
    <t>氏名
／下段（ｶﾅ）</t>
  </si>
  <si>
    <t>種　　目</t>
  </si>
  <si>
    <t>性/クラス</t>
  </si>
  <si>
    <t>チーム枝記号</t>
  </si>
  <si>
    <t>学校コード</t>
  </si>
  <si>
    <t>学校名</t>
  </si>
  <si>
    <t>フリガナ</t>
  </si>
  <si>
    <t>大地区</t>
  </si>
  <si>
    <t>小地区</t>
  </si>
  <si>
    <t>郵便番号</t>
  </si>
  <si>
    <t>住所</t>
  </si>
  <si>
    <t>電話番号</t>
  </si>
  <si>
    <t>No</t>
  </si>
  <si>
    <t>川上村立川上中学校</t>
  </si>
  <si>
    <t>川上</t>
  </si>
  <si>
    <t>ｶﾜｶﾐ</t>
  </si>
  <si>
    <t>東信</t>
  </si>
  <si>
    <t>佐久</t>
  </si>
  <si>
    <t>384-1406南佐久郡川上村原33</t>
  </si>
  <si>
    <t>南佐久郡川上村原33</t>
  </si>
  <si>
    <t>0267-97-2104</t>
  </si>
  <si>
    <t>南牧村立南牧中学校</t>
  </si>
  <si>
    <t>南牧</t>
  </si>
  <si>
    <t>ﾐﾅﾐﾏｷ</t>
  </si>
  <si>
    <t>384-1302南佐久郡南牧村海ノ口1183</t>
  </si>
  <si>
    <t>南佐久郡南牧村海ノ口1183</t>
  </si>
  <si>
    <t>0267-96-2012</t>
  </si>
  <si>
    <t>組合立小海中学校</t>
  </si>
  <si>
    <t>小海</t>
  </si>
  <si>
    <t>ｺｳﾐ</t>
  </si>
  <si>
    <t>384-1102南佐久郡小海町小海4144</t>
  </si>
  <si>
    <t>南佐久郡小海町小海4144</t>
  </si>
  <si>
    <t>0267-92-2140</t>
  </si>
  <si>
    <t>佐久穂町立佐久穂中学校</t>
  </si>
  <si>
    <t>佐久穂</t>
  </si>
  <si>
    <t>ｻｸﾎ</t>
  </si>
  <si>
    <t>384-0503南佐久郡佐久穂町海瀬2714</t>
  </si>
  <si>
    <t>南佐久郡佐久穂町海瀬2714</t>
  </si>
  <si>
    <t>0267-86-2280</t>
  </si>
  <si>
    <t>佐久市立臼田中学校</t>
  </si>
  <si>
    <t>臼田</t>
  </si>
  <si>
    <t>ｳｽﾀﾞ</t>
  </si>
  <si>
    <t>384-0414佐久市下越286-1</t>
  </si>
  <si>
    <t>佐久市下越286-1</t>
  </si>
  <si>
    <t>0267-82-2139</t>
  </si>
  <si>
    <t>佐久市立野沢中学校</t>
  </si>
  <si>
    <t>野沢</t>
  </si>
  <si>
    <t>ﾉｻﾞﾜ</t>
  </si>
  <si>
    <t>385-0053佐久市野沢315-1</t>
  </si>
  <si>
    <t>佐久市野沢335-1</t>
  </si>
  <si>
    <t>0267-62-0360</t>
  </si>
  <si>
    <t>佐久市立中込中学校</t>
  </si>
  <si>
    <t>中込</t>
  </si>
  <si>
    <t>ﾅｶｺﾞﾐ</t>
  </si>
  <si>
    <t>385-0034佐久市平賀2340</t>
  </si>
  <si>
    <t>佐久市平賀2340</t>
  </si>
  <si>
    <t>0267-62-0725</t>
  </si>
  <si>
    <t>佐久市立浅間中学校</t>
  </si>
  <si>
    <t>浅間</t>
  </si>
  <si>
    <t>ｱｻﾏ</t>
  </si>
  <si>
    <t>385-0022佐久市岩村田1361</t>
  </si>
  <si>
    <t>佐久市岩村田1361</t>
  </si>
  <si>
    <t>0267-67-2410</t>
  </si>
  <si>
    <t>佐久市立佐久東中学校</t>
  </si>
  <si>
    <t>佐久東</t>
  </si>
  <si>
    <t>ｻｸﾋｶﾞｼ</t>
  </si>
  <si>
    <t>385-0007佐久市新子田1396</t>
  </si>
  <si>
    <t>佐久市新子田1396</t>
  </si>
  <si>
    <t>0267-67-2392</t>
  </si>
  <si>
    <t>軽井沢町立軽井沢中学校</t>
  </si>
  <si>
    <t>軽井沢</t>
  </si>
  <si>
    <t>ｶﾙｲｻﾞﾜ</t>
  </si>
  <si>
    <t>389-0111北佐久郡軽井沢町2454</t>
  </si>
  <si>
    <t>北佐久郡軽井沢町2454</t>
  </si>
  <si>
    <t>0267-45-6180</t>
  </si>
  <si>
    <t>御代田町立御代田中学校</t>
  </si>
  <si>
    <t>御代田</t>
  </si>
  <si>
    <t>ﾐﾖﾀ</t>
  </si>
  <si>
    <t>389-0206北佐久郡御代田町御代田2718</t>
  </si>
  <si>
    <t>北佐久郡御代田町御代田2718</t>
  </si>
  <si>
    <t>0267-32-2117</t>
  </si>
  <si>
    <t>小諸市立小諸東中学校</t>
  </si>
  <si>
    <t>小諸東</t>
  </si>
  <si>
    <t>ｺﾓﾛﾋｶﾞｼ</t>
  </si>
  <si>
    <t>384-0061小諸市加増3-5-1</t>
  </si>
  <si>
    <t>小諸市加増3-5-1</t>
  </si>
  <si>
    <t>0267-22-0595</t>
  </si>
  <si>
    <t>小諸市立芦原中学校</t>
  </si>
  <si>
    <t>芦原</t>
  </si>
  <si>
    <t>ｱｼﾊﾗ</t>
  </si>
  <si>
    <t>384-0034小諸市丙357</t>
  </si>
  <si>
    <t>小諸市丙357</t>
  </si>
  <si>
    <t>0267-22-0071</t>
  </si>
  <si>
    <t>東御市立北御牧中学校</t>
  </si>
  <si>
    <t>北御牧</t>
  </si>
  <si>
    <t>ｷﾀﾐﾏｷ</t>
  </si>
  <si>
    <t>上小</t>
  </si>
  <si>
    <t>389-0405東御市下之城947</t>
  </si>
  <si>
    <t>東御市下之城947</t>
  </si>
  <si>
    <t>0268-67-2013</t>
  </si>
  <si>
    <t>佐久市立浅科中学校</t>
  </si>
  <si>
    <t>浅科</t>
  </si>
  <si>
    <t>ｱｻｼﾅ</t>
  </si>
  <si>
    <t>384-2106佐久市八幡150</t>
  </si>
  <si>
    <t>佐久市八幡150</t>
  </si>
  <si>
    <t>0267-58-2101</t>
  </si>
  <si>
    <t>佐久市立望月中学校</t>
  </si>
  <si>
    <t>望月</t>
  </si>
  <si>
    <t>ﾓﾁﾂﾞｷ</t>
  </si>
  <si>
    <t>384-2204佐久市協和6925</t>
  </si>
  <si>
    <t>佐久市協和6925</t>
  </si>
  <si>
    <t>0267-53-3101</t>
  </si>
  <si>
    <t>立科町立立科中学校</t>
  </si>
  <si>
    <t>立科</t>
  </si>
  <si>
    <t>ﾀﾃｼﾅ</t>
  </si>
  <si>
    <t>384-2305北佐久郡立科町芦田3265-1</t>
  </si>
  <si>
    <t>北佐久郡立科町芦田3265-1</t>
  </si>
  <si>
    <t>0267-56-1076</t>
  </si>
  <si>
    <t>佐久長聖中学校</t>
  </si>
  <si>
    <t>佐久長聖</t>
  </si>
  <si>
    <t>ｻｸﾁｮｳｾｲ</t>
  </si>
  <si>
    <t>385-0022佐久市岩村田3638</t>
  </si>
  <si>
    <t>佐久市岩村田3638</t>
  </si>
  <si>
    <t>0267-68-6688</t>
  </si>
  <si>
    <t>東御市立東御東部中学校</t>
  </si>
  <si>
    <t>東御東部</t>
  </si>
  <si>
    <t>ﾄｳﾐﾄｳﾌﾞ</t>
  </si>
  <si>
    <t>389-0515東御市常田300</t>
  </si>
  <si>
    <t>東御市常田300</t>
  </si>
  <si>
    <t>0268-62-0145</t>
  </si>
  <si>
    <t>上田市立真田中学校</t>
  </si>
  <si>
    <t>真田</t>
  </si>
  <si>
    <t>ｻﾅﾀﾞ</t>
  </si>
  <si>
    <t>386-2201上田市真田町長6326-1</t>
  </si>
  <si>
    <t>上田市真田町長6326-1</t>
  </si>
  <si>
    <t>0268-72-2023</t>
  </si>
  <si>
    <t>上田市立菅平中学校</t>
  </si>
  <si>
    <t>菅平</t>
  </si>
  <si>
    <t>ｽｶﾞﾀﾞｲﾗ</t>
  </si>
  <si>
    <t>386-2204上田市菅平高原1223-1419</t>
  </si>
  <si>
    <t>上田市菅平高原1223-1419</t>
  </si>
  <si>
    <t>0268-74-2014</t>
  </si>
  <si>
    <t>上田市立丸子中学校</t>
  </si>
  <si>
    <t>丸子</t>
  </si>
  <si>
    <t>ﾏﾙｺ</t>
  </si>
  <si>
    <t>386-0404上田市上丸子1878</t>
  </si>
  <si>
    <t>上田市上丸子1878</t>
  </si>
  <si>
    <t>0268-42-2268</t>
  </si>
  <si>
    <t>上田市立丸子北中学校</t>
  </si>
  <si>
    <t>丸子北</t>
  </si>
  <si>
    <t>ﾏﾙｺｷﾀ</t>
  </si>
  <si>
    <t>386-0411上田市生田3298</t>
  </si>
  <si>
    <t>上田市生田3298</t>
  </si>
  <si>
    <t>0268-42-2445</t>
  </si>
  <si>
    <t>上田市立依田窪南部中学校</t>
  </si>
  <si>
    <t>依田窪南部</t>
  </si>
  <si>
    <t>ﾖﾀﾞｸﾎﾞﾅﾝﾌﾞ</t>
  </si>
  <si>
    <t>386-0503上田市下武石111</t>
  </si>
  <si>
    <t>上田市下武石111</t>
  </si>
  <si>
    <t>0268-85-2332</t>
  </si>
  <si>
    <t>青木村立青木中学校</t>
  </si>
  <si>
    <t>青木</t>
  </si>
  <si>
    <t>ｱｵｷ</t>
  </si>
  <si>
    <t>386-1602小県郡青木村村松1840</t>
  </si>
  <si>
    <t>小県郡青木村村松1840</t>
  </si>
  <si>
    <t>0268-49-2028</t>
  </si>
  <si>
    <t>上田市立塩田中学校</t>
  </si>
  <si>
    <t>塩田</t>
  </si>
  <si>
    <t>ｼｵﾀﾞ</t>
  </si>
  <si>
    <t>386-1325上田市中野377</t>
  </si>
  <si>
    <t>上田市中野377</t>
  </si>
  <si>
    <t>0268-38-2501</t>
  </si>
  <si>
    <t>上田市立上田第一中学校</t>
  </si>
  <si>
    <t>上田第一</t>
  </si>
  <si>
    <t>ｳｴﾀﾞﾀﾞｲｲﾁ</t>
  </si>
  <si>
    <t>386-0016上田市国分200</t>
  </si>
  <si>
    <t>上田市国分200</t>
  </si>
  <si>
    <t>0268-21-2680</t>
  </si>
  <si>
    <t>上田市立上田第二中学校</t>
  </si>
  <si>
    <t>上田第二</t>
  </si>
  <si>
    <t>ｳｴﾀﾞﾀﾞｲﾆ</t>
  </si>
  <si>
    <t>386-0024上田市大手町1-1-45</t>
  </si>
  <si>
    <t>上田市大手町1-1-45</t>
  </si>
  <si>
    <t>0268-22-0103</t>
  </si>
  <si>
    <t>上田市立上田第三中学校</t>
  </si>
  <si>
    <t>上田第三</t>
  </si>
  <si>
    <t>ｳｴﾀﾞﾀﾞｲｻﾝ</t>
  </si>
  <si>
    <t>386-0011上田市中央北3-3-26</t>
  </si>
  <si>
    <t>上田市中央北3-3-26</t>
  </si>
  <si>
    <t>0268-22-1622</t>
  </si>
  <si>
    <t>上田市立上田第四中学校</t>
  </si>
  <si>
    <t>上田第四</t>
  </si>
  <si>
    <t>ｳｴﾀﾞﾀﾞｲﾖﾝ</t>
  </si>
  <si>
    <t>386-0032上田市諏訪形1200</t>
  </si>
  <si>
    <t>上田市諏訪形1200</t>
  </si>
  <si>
    <t>0268-22-2753</t>
  </si>
  <si>
    <t>上田市立上田第五中学校</t>
  </si>
  <si>
    <t>上田第五</t>
  </si>
  <si>
    <t>ｳｴﾀﾞﾀﾞｲｺﾞ</t>
  </si>
  <si>
    <t>386-0003上田市上野441</t>
  </si>
  <si>
    <t>上田市上野441</t>
  </si>
  <si>
    <t>0268-22-3076</t>
  </si>
  <si>
    <t>上田市立上田第六中学校</t>
  </si>
  <si>
    <t>上田第六</t>
  </si>
  <si>
    <t>ｳｴﾀﾞﾀﾞｲﾛｸ</t>
  </si>
  <si>
    <t>386-1106上田市小泉21-1</t>
  </si>
  <si>
    <t>上田市小泉21-1</t>
  </si>
  <si>
    <t>0268-22-5013</t>
  </si>
  <si>
    <t>岡谷市立岡谷西部中学校</t>
  </si>
  <si>
    <t>岡谷西部</t>
  </si>
  <si>
    <t>ｵｶﾔｾｲﾌﾞ</t>
  </si>
  <si>
    <t>南信</t>
  </si>
  <si>
    <t>諏訪</t>
  </si>
  <si>
    <t>394-0047岡谷市川岸中1-1-1</t>
  </si>
  <si>
    <t>岡谷市川岸中1-1-1</t>
  </si>
  <si>
    <t>0266-22-3461</t>
  </si>
  <si>
    <t>岡谷市立岡谷北部中学校</t>
  </si>
  <si>
    <t>岡谷北部</t>
  </si>
  <si>
    <t>ｵｶﾔﾎｸﾌﾞ</t>
  </si>
  <si>
    <t>394-0002岡谷市赤羽2-1-24</t>
  </si>
  <si>
    <t>岡谷市赤羽2-1-24</t>
  </si>
  <si>
    <t>0266-22-3203</t>
  </si>
  <si>
    <t>岡谷市立岡谷南部中学校</t>
  </si>
  <si>
    <t>岡谷南部</t>
  </si>
  <si>
    <t>ｵｶﾔﾅﾝﾌﾞ</t>
  </si>
  <si>
    <t>394-0004岡谷市湊2-1-8</t>
  </si>
  <si>
    <t>岡谷市湊2-1-8</t>
  </si>
  <si>
    <t>0266-22-3243</t>
  </si>
  <si>
    <t>岡谷市立岡谷東部中学校</t>
  </si>
  <si>
    <t>岡谷東部</t>
  </si>
  <si>
    <t>ｵｶﾔﾄｳﾌﾞ</t>
  </si>
  <si>
    <t>394-0083岡谷市長地柴宮1-9-13</t>
  </si>
  <si>
    <t>岡谷市長地柴宮1-9-13</t>
  </si>
  <si>
    <t>0266-27-8644</t>
  </si>
  <si>
    <t>下諏訪町立下諏訪中学校</t>
  </si>
  <si>
    <t>下諏訪</t>
  </si>
  <si>
    <t>ｼﾓｽﾜ</t>
  </si>
  <si>
    <t>393-0052諏訪郡下諏訪町5480</t>
  </si>
  <si>
    <t>諏訪郡下諏訪町5480</t>
  </si>
  <si>
    <t>0266-27-3000</t>
  </si>
  <si>
    <t>下諏訪町立下諏訪社中学校</t>
  </si>
  <si>
    <t>下諏訪社</t>
  </si>
  <si>
    <t>ｼﾓｽﾜﾔｼﾛ</t>
  </si>
  <si>
    <t>393-0091諏訪郡下諏訪町社7173</t>
  </si>
  <si>
    <t>諏訪郡下諏訪町社7173</t>
  </si>
  <si>
    <t>0266-28-7600</t>
  </si>
  <si>
    <t>諏訪市立上諏訪中学校</t>
  </si>
  <si>
    <t>上諏訪</t>
  </si>
  <si>
    <t>ｶﾐｽﾜ</t>
  </si>
  <si>
    <t>392-0004諏訪市諏訪2-12-1</t>
  </si>
  <si>
    <t>諏訪市諏訪2-12-1</t>
  </si>
  <si>
    <t>0266-52-0745</t>
  </si>
  <si>
    <t>諏訪市立諏訪中学校</t>
  </si>
  <si>
    <t>ｽﾜ</t>
  </si>
  <si>
    <t>392-0007諏訪市清水3-3619-3</t>
  </si>
  <si>
    <t>諏訪市清水3-3619-3</t>
  </si>
  <si>
    <t>0266-52-0908</t>
  </si>
  <si>
    <t>諏訪市立諏訪西中学校</t>
  </si>
  <si>
    <t>諏訪西</t>
  </si>
  <si>
    <t>ｽﾜﾆｼ</t>
  </si>
  <si>
    <t>392-0131諏訪市湖南4982-3</t>
  </si>
  <si>
    <t>諏訪市湖南4982-3</t>
  </si>
  <si>
    <t>0266-52-1832</t>
  </si>
  <si>
    <t>諏訪市立諏訪南中学校</t>
  </si>
  <si>
    <t>諏訪南</t>
  </si>
  <si>
    <t>ｽﾜﾐﾅﾐ</t>
  </si>
  <si>
    <t>392-0015諏訪市中洲3005</t>
  </si>
  <si>
    <t>諏訪市中洲3005</t>
  </si>
  <si>
    <t>0266-53-5566</t>
  </si>
  <si>
    <t>茅野市立永明中学校</t>
  </si>
  <si>
    <t>永明</t>
  </si>
  <si>
    <t>ｴｲﾒｲ</t>
  </si>
  <si>
    <t>391-0002茅野市塚原1-10-6</t>
  </si>
  <si>
    <t>茅野市塚原1-10-6</t>
  </si>
  <si>
    <t>0266-72-2364</t>
  </si>
  <si>
    <t>茅野市立北部中学校</t>
  </si>
  <si>
    <t>茅野北部</t>
  </si>
  <si>
    <t>ﾁﾉﾄﾎｸﾌﾞ</t>
  </si>
  <si>
    <t>391-0211茅野市湖東5643</t>
  </si>
  <si>
    <t>茅野市湖東5643</t>
  </si>
  <si>
    <t>0266-78-2244</t>
  </si>
  <si>
    <t>茅野市立長峰中学校</t>
  </si>
  <si>
    <t>長峰</t>
  </si>
  <si>
    <t>ﾅｶﾞﾐﾈ</t>
  </si>
  <si>
    <t>391-0013茅野市宮川11288</t>
  </si>
  <si>
    <t>茅野市宮川11288</t>
  </si>
  <si>
    <t>0266-72-4108</t>
  </si>
  <si>
    <t>茅野市立東部中学校</t>
  </si>
  <si>
    <t>茅野東部</t>
  </si>
  <si>
    <t>ﾁﾉﾄｳﾌﾞ</t>
  </si>
  <si>
    <t>391-0011茅野市玉川10030</t>
  </si>
  <si>
    <t>茅野市玉川10030</t>
  </si>
  <si>
    <t>0266-79-5050</t>
  </si>
  <si>
    <t>原村立原中学校</t>
  </si>
  <si>
    <t>原</t>
  </si>
  <si>
    <t>ﾊﾗ</t>
  </si>
  <si>
    <t>391-0104諏訪郡原村6656</t>
  </si>
  <si>
    <t>諏訪郡原村6656</t>
  </si>
  <si>
    <t>0266-79-2455</t>
  </si>
  <si>
    <t>富士見町立富士見中学校</t>
  </si>
  <si>
    <t>富士見</t>
  </si>
  <si>
    <t>ﾌｼﾞﾐ</t>
  </si>
  <si>
    <t>399-0211諏訪郡富士見町富士見4654</t>
  </si>
  <si>
    <t>諏訪郡富士見町富士見4654</t>
  </si>
  <si>
    <t>0266-62-2009</t>
  </si>
  <si>
    <t>辰野町立辰野中学校</t>
  </si>
  <si>
    <t>辰野</t>
  </si>
  <si>
    <t>ﾀﾂﾉ</t>
  </si>
  <si>
    <t>上伊那</t>
  </si>
  <si>
    <t>399-0422上伊那郡辰野町平出1888</t>
  </si>
  <si>
    <t>上伊那郡辰野町平出1888</t>
  </si>
  <si>
    <t>0266-41-0181</t>
  </si>
  <si>
    <t>箕輪町立箕輪中学校</t>
  </si>
  <si>
    <t>箕輪</t>
  </si>
  <si>
    <t>ﾐﾉﾜ</t>
  </si>
  <si>
    <t>399-4601上伊那郡箕輪町中箕輪10251</t>
  </si>
  <si>
    <t>上伊那郡箕輪町中箕輪10251</t>
  </si>
  <si>
    <t>0265-79-2107</t>
  </si>
  <si>
    <t>南箕輪村立南箕輪中学校</t>
  </si>
  <si>
    <t>南箕輪</t>
  </si>
  <si>
    <t>ﾐﾅﾐﾐﾉﾜ</t>
  </si>
  <si>
    <t>399-4568上伊那郡南箕輪村3125-1</t>
  </si>
  <si>
    <t>上伊那郡南箕輪村3125-1</t>
  </si>
  <si>
    <t>0265-72-3309</t>
  </si>
  <si>
    <t>伊那市立伊那中学校</t>
  </si>
  <si>
    <t>伊那</t>
  </si>
  <si>
    <t>ｲﾅ</t>
  </si>
  <si>
    <t>399-0025伊那市伊那4460</t>
  </si>
  <si>
    <t>伊那市伊那4460</t>
  </si>
  <si>
    <t>0265-72-6168</t>
  </si>
  <si>
    <t>伊那市立東部中学校</t>
  </si>
  <si>
    <t>伊那東部</t>
  </si>
  <si>
    <t>ｲﾅﾄｳﾌﾞ</t>
  </si>
  <si>
    <t>396-0009伊那市日影5749</t>
  </si>
  <si>
    <t>伊那市日影5749</t>
  </si>
  <si>
    <t>0265-72-6128</t>
  </si>
  <si>
    <t>伊那市立西箕輪中学校</t>
  </si>
  <si>
    <t>西箕輪</t>
  </si>
  <si>
    <t>ﾆｼﾐﾉﾜ</t>
  </si>
  <si>
    <t>399-4501伊那市西箕輪6569-1</t>
  </si>
  <si>
    <t>伊那市西箕輪6569-1</t>
  </si>
  <si>
    <t>0265-72-6421</t>
  </si>
  <si>
    <t>伊那市立春富中学校</t>
  </si>
  <si>
    <t>春富</t>
  </si>
  <si>
    <t>ﾊﾙﾄﾐ</t>
  </si>
  <si>
    <t>399-4432伊那市東春近2408</t>
  </si>
  <si>
    <t>伊那市東春近2408</t>
  </si>
  <si>
    <t>0265-72-5245</t>
  </si>
  <si>
    <t>宮田村立宮田中学校</t>
  </si>
  <si>
    <t>宮田</t>
  </si>
  <si>
    <t>ﾐﾔﾀﾞ</t>
  </si>
  <si>
    <t>399-4301上伊那郡宮田村3474</t>
  </si>
  <si>
    <t>上伊那郡宮田村3474</t>
  </si>
  <si>
    <t>0265-85-2004</t>
  </si>
  <si>
    <t>駒ヶ根市立赤穂中学校</t>
  </si>
  <si>
    <t>赤穂</t>
  </si>
  <si>
    <t>ｱｶﾎ</t>
  </si>
  <si>
    <t>399-4117駒ヶ根市赤穂4704</t>
  </si>
  <si>
    <t>駒ヶ根市赤穂4704</t>
  </si>
  <si>
    <t>0265-83-3161</t>
  </si>
  <si>
    <t>駒ヶ根市立東中学校</t>
  </si>
  <si>
    <t>駒ヶ根東</t>
  </si>
  <si>
    <t>ｺﾏｶﾞﾈﾋｶﾞｼ</t>
  </si>
  <si>
    <t>399-4321駒ヶ根市東伊那966-1</t>
  </si>
  <si>
    <t>駒ヶ根市東伊那966-1</t>
  </si>
  <si>
    <t>0265-83-4014</t>
  </si>
  <si>
    <t>飯島町立飯島中学校</t>
  </si>
  <si>
    <t>飯島</t>
  </si>
  <si>
    <t>ｲｲｼﾞﾏ</t>
  </si>
  <si>
    <t>399-3702上伊那郡飯島町飯島2532-2</t>
  </si>
  <si>
    <t>上伊那郡飯島町飯島2532-2</t>
  </si>
  <si>
    <t>0265-86-2020</t>
  </si>
  <si>
    <t>中川村立中川中学校</t>
  </si>
  <si>
    <t>中川</t>
  </si>
  <si>
    <t>ﾅｶｶﾞﾜ</t>
  </si>
  <si>
    <t>399-3802上伊那郡中川村片桐4580</t>
  </si>
  <si>
    <t>上伊那郡中川村片桐4580</t>
  </si>
  <si>
    <t>0265-88-3070</t>
  </si>
  <si>
    <t>伊那市立長谷中学校</t>
  </si>
  <si>
    <t>長谷</t>
  </si>
  <si>
    <t>ﾊｾ</t>
  </si>
  <si>
    <t>396-0402伊那市長谷溝口1080</t>
  </si>
  <si>
    <t>伊那市長谷溝口1080</t>
  </si>
  <si>
    <t>0265-98-2050</t>
  </si>
  <si>
    <t>伊那市立高遠中学校</t>
  </si>
  <si>
    <t>高遠</t>
  </si>
  <si>
    <t>ﾀｶﾄｵ</t>
  </si>
  <si>
    <t>396-0213伊那市高遠町東高遠232</t>
  </si>
  <si>
    <t>伊那市高遠町東高遠232</t>
  </si>
  <si>
    <t>0265-94-2142</t>
  </si>
  <si>
    <t>松川町立松川中学校</t>
  </si>
  <si>
    <t>下伊那松川</t>
  </si>
  <si>
    <t>ｼﾓｲﾅﾏﾂｶﾜ</t>
  </si>
  <si>
    <t>下伊那</t>
  </si>
  <si>
    <t>399-3303下伊那郡松川町元大島3293</t>
  </si>
  <si>
    <t>下伊那郡松川町元大島3293</t>
  </si>
  <si>
    <t>0265-36-2073</t>
  </si>
  <si>
    <t>高森町立高森中学校</t>
  </si>
  <si>
    <t>高森</t>
  </si>
  <si>
    <t>ﾀｶﾓﾘ</t>
  </si>
  <si>
    <t>399-3103下伊那郡高森町下市田2200-1</t>
  </si>
  <si>
    <t>下伊那郡高森町下市田2200-1</t>
  </si>
  <si>
    <t>0265-35-2204</t>
  </si>
  <si>
    <t>飯田市立高陵中学校</t>
  </si>
  <si>
    <t>飯田高陵</t>
  </si>
  <si>
    <t>ｲｲﾀﾞｺｳﾘｮｳ</t>
  </si>
  <si>
    <t>395-0004飯田市上郷黒田5485</t>
  </si>
  <si>
    <t>飯田市上郷黒田5485</t>
  </si>
  <si>
    <t>0265-22-1163</t>
  </si>
  <si>
    <t>阿智村立阿智中学校</t>
  </si>
  <si>
    <t>阿智</t>
  </si>
  <si>
    <t>ｱﾁ</t>
  </si>
  <si>
    <t>395-0302下伊那郡阿智村伍和173</t>
  </si>
  <si>
    <t>下伊那郡阿智村伍和173</t>
  </si>
  <si>
    <t>0265-43-2504</t>
  </si>
  <si>
    <t>根羽村立義務教育学根羽村立義務教育学校根羽学園</t>
  </si>
  <si>
    <t>根羽学園</t>
  </si>
  <si>
    <t>ﾈﾊﾞｶﾞｸｴﾝ</t>
  </si>
  <si>
    <t>395-0701下伊那郡根羽村80</t>
  </si>
  <si>
    <t>下伊那郡根羽村80</t>
  </si>
  <si>
    <t>0265-49-2100</t>
  </si>
  <si>
    <t>下條村立下條中学校</t>
  </si>
  <si>
    <t>下條</t>
  </si>
  <si>
    <t>ｼﾓｼﾞｮｳ</t>
  </si>
  <si>
    <t>399-2101下伊那郡下條村睦沢8690-1</t>
  </si>
  <si>
    <t>下伊那郡下條村睦沢8690-1</t>
  </si>
  <si>
    <t>0260-27-1212</t>
  </si>
  <si>
    <t>阿南町立阿南第一中学校</t>
  </si>
  <si>
    <t>阿南第一</t>
  </si>
  <si>
    <t>ｱﾅﾝﾀﾞｲｲﾁ</t>
  </si>
  <si>
    <t>399-1502下伊那郡阿南町東條435</t>
  </si>
  <si>
    <t>下伊那郡阿南町東條435</t>
  </si>
  <si>
    <t>0260-22-2014</t>
  </si>
  <si>
    <t>阿南町立阿南第二中学校</t>
  </si>
  <si>
    <t>阿南第二</t>
  </si>
  <si>
    <t>ｱﾅﾝﾀﾞｲﾆ</t>
  </si>
  <si>
    <t>399-1612下伊那郡阿南町新野1294</t>
  </si>
  <si>
    <t>下伊那郡阿南町新野1294</t>
  </si>
  <si>
    <t>0260-24-2023</t>
  </si>
  <si>
    <t>天龍村立天龍中学校</t>
  </si>
  <si>
    <t>天龍</t>
  </si>
  <si>
    <t>ﾃﾝﾘｭｳ</t>
  </si>
  <si>
    <t>399-1201下伊那郡天龍村平岡1174</t>
  </si>
  <si>
    <t>下伊那郡天龍村平岡1174</t>
  </si>
  <si>
    <t>0260-32-2140</t>
  </si>
  <si>
    <t>泰阜村立泰阜中学校</t>
  </si>
  <si>
    <t>泰阜</t>
  </si>
  <si>
    <t>ﾔｽｵｶ</t>
  </si>
  <si>
    <t>399-1801下伊那郡泰阜村6221-5</t>
  </si>
  <si>
    <t>下伊那郡泰阜村6221-5</t>
  </si>
  <si>
    <t>0260-25-2320</t>
  </si>
  <si>
    <t>喬木村立喬木中学校</t>
  </si>
  <si>
    <t>喬木</t>
  </si>
  <si>
    <t>ﾀｶｷﾞ</t>
  </si>
  <si>
    <t>395-1101下伊那郡喬木村1562</t>
  </si>
  <si>
    <t>下伊那郡喬木村1562</t>
  </si>
  <si>
    <t>0265-33-2064</t>
  </si>
  <si>
    <t>豊丘村立豊丘中学校</t>
  </si>
  <si>
    <t>豊丘</t>
  </si>
  <si>
    <t>ﾄﾖｵｶ</t>
  </si>
  <si>
    <t>399-3202下伊那郡豊丘村神稲4020</t>
  </si>
  <si>
    <t>下伊那郡豊丘村神稲4020</t>
  </si>
  <si>
    <t>0265-35-2125</t>
  </si>
  <si>
    <t>大鹿村立大鹿中学校</t>
  </si>
  <si>
    <t>大鹿</t>
  </si>
  <si>
    <t>ｵｵｼｶ</t>
  </si>
  <si>
    <t>399-3501下伊那郡大鹿村鹿塩2952</t>
  </si>
  <si>
    <t>下伊那郡大鹿村鹿塩2952</t>
  </si>
  <si>
    <t>0265-39-2220</t>
  </si>
  <si>
    <t>飯田市立遠山中学校</t>
  </si>
  <si>
    <t>遠山</t>
  </si>
  <si>
    <t>ﾄｵﾔﾏ</t>
  </si>
  <si>
    <t>399-1311飯田市南信濃和田950</t>
  </si>
  <si>
    <t>飯田市南信濃和田950</t>
  </si>
  <si>
    <t>0260-34-2047</t>
  </si>
  <si>
    <t>飯田市立飯田東中学校</t>
  </si>
  <si>
    <t>飯田東</t>
  </si>
  <si>
    <t>ｲｲﾀﾞﾋｶﾞｼ</t>
  </si>
  <si>
    <t>395-0051飯田市高羽町3-16</t>
  </si>
  <si>
    <t>飯田市高羽町3-16</t>
  </si>
  <si>
    <t>0265-22-0480</t>
  </si>
  <si>
    <t>飯田市立飯田西中学校</t>
  </si>
  <si>
    <t>飯田西</t>
  </si>
  <si>
    <t>ｲｲﾀﾞﾆｼ</t>
  </si>
  <si>
    <t>395-0061飯田市正永町1-1215</t>
  </si>
  <si>
    <t>飯田市正永町1-1215</t>
  </si>
  <si>
    <t>0265-22-0143</t>
  </si>
  <si>
    <t>飯田市立緑ヶ丘中学校</t>
  </si>
  <si>
    <t>緑ヶ丘</t>
  </si>
  <si>
    <t>ﾐﾄﾞﾘｶﾞｵｶ</t>
  </si>
  <si>
    <t>395-0813飯田市毛賀426</t>
  </si>
  <si>
    <t>飯田市毛賀426</t>
  </si>
  <si>
    <t>0265-22-1469</t>
  </si>
  <si>
    <t>飯田市立旭ヶ丘中学校</t>
  </si>
  <si>
    <t>旭ヶ丘</t>
  </si>
  <si>
    <t>ｱｻﾋｶﾞｵｶ</t>
  </si>
  <si>
    <t>395-0157飯田市大瀬木3530</t>
  </si>
  <si>
    <t>飯田市大瀬木3530</t>
  </si>
  <si>
    <t>0265-25-2027</t>
  </si>
  <si>
    <t>飯田市立竜峡中学校</t>
  </si>
  <si>
    <t>竜峡</t>
  </si>
  <si>
    <t>ﾘｭｳｷｮｳ</t>
  </si>
  <si>
    <t>399-2431飯田市川路4370</t>
  </si>
  <si>
    <t>飯田市川路4370</t>
  </si>
  <si>
    <t>0265-27-2163</t>
  </si>
  <si>
    <t>飯田市立竜東中学校</t>
  </si>
  <si>
    <t>竜東</t>
  </si>
  <si>
    <t>ﾘｭｳﾄｳ</t>
  </si>
  <si>
    <t>399-2221飯田市龍江9205</t>
  </si>
  <si>
    <t>飯田市龍江9205</t>
  </si>
  <si>
    <t>0265-27-3169</t>
  </si>
  <si>
    <t>飯田市立鼎中学校</t>
  </si>
  <si>
    <t>鼎</t>
  </si>
  <si>
    <t>ｶﾅｴ</t>
  </si>
  <si>
    <t>395-0806飯田市鼎上山2582</t>
  </si>
  <si>
    <t>飯田市鼎上山2582</t>
  </si>
  <si>
    <t>0265-22-0173</t>
  </si>
  <si>
    <t>平谷村立平谷中学校</t>
  </si>
  <si>
    <t>平谷</t>
  </si>
  <si>
    <t>ﾋﾗﾔ</t>
  </si>
  <si>
    <t>395-0601下伊那郡平谷村1077</t>
  </si>
  <si>
    <t>下伊那郡平谷村1077</t>
  </si>
  <si>
    <t>0265-48-2004</t>
  </si>
  <si>
    <t>売木村立売木中学校</t>
  </si>
  <si>
    <t>売木</t>
  </si>
  <si>
    <t>ｳﾙｷﾞ</t>
  </si>
  <si>
    <t>399-1601下伊那郡売木村2656</t>
  </si>
  <si>
    <t>下伊那郡売木村2656</t>
  </si>
  <si>
    <t>0260-28-2331</t>
  </si>
  <si>
    <t>塩尻市立楢川小中学校</t>
  </si>
  <si>
    <t>楢川</t>
  </si>
  <si>
    <t>ﾅﾗｶﾜ</t>
  </si>
  <si>
    <t>中信</t>
  </si>
  <si>
    <t>塩筑</t>
  </si>
  <si>
    <t>399-6302塩尻市木曽平沢1451-138</t>
  </si>
  <si>
    <t>塩尻市木曽平沢1451-138</t>
  </si>
  <si>
    <t>0264-34-2004</t>
  </si>
  <si>
    <t>木祖村立木祖中学校</t>
  </si>
  <si>
    <t>木祖</t>
  </si>
  <si>
    <t>ｷｿ</t>
  </si>
  <si>
    <t>木曽</t>
  </si>
  <si>
    <t>399-6201木曽郡木祖村薮原461</t>
  </si>
  <si>
    <t>木曽郡木祖村薮原461</t>
  </si>
  <si>
    <t>0264-36-2002</t>
  </si>
  <si>
    <t>木曽町立日義中学校</t>
  </si>
  <si>
    <t>日義</t>
  </si>
  <si>
    <t>ﾋﾖｼ</t>
  </si>
  <si>
    <t>399-6101木曽郡木曽町日義1795</t>
  </si>
  <si>
    <t>木曽郡木曽町日義1795</t>
  </si>
  <si>
    <t>0264-26-2004</t>
  </si>
  <si>
    <t>木曽町立木曽町中学校</t>
  </si>
  <si>
    <t>木曽町</t>
  </si>
  <si>
    <t>ｷｿﾏﾁ</t>
  </si>
  <si>
    <t>397-0002木曽郡福島町新開4110</t>
  </si>
  <si>
    <t>木曽郡福島町新開4110</t>
  </si>
  <si>
    <t>0264-22-2096</t>
  </si>
  <si>
    <t>木曽町立開田中学校</t>
  </si>
  <si>
    <t>開田</t>
  </si>
  <si>
    <t>ｶｲﾀﾞ</t>
  </si>
  <si>
    <t>397-0302木曽郡木曽町開田高原西野841</t>
  </si>
  <si>
    <t>木曽郡木曽町開田高原西野841</t>
  </si>
  <si>
    <t>0264-42-3321</t>
  </si>
  <si>
    <t>王滝村立王滝中学校</t>
  </si>
  <si>
    <t>王滝</t>
  </si>
  <si>
    <t>ｵｳﾀｷ</t>
  </si>
  <si>
    <t>397-0201木曽郡王滝村2753</t>
  </si>
  <si>
    <t>木曽郡王滝村2753</t>
  </si>
  <si>
    <t>0264-48-2528</t>
  </si>
  <si>
    <t>上松町立上松中学校</t>
  </si>
  <si>
    <t>上松</t>
  </si>
  <si>
    <t>ｱｹﾞﾏﾂ</t>
  </si>
  <si>
    <t>399-5601木曽郡上松町上松1757-1</t>
  </si>
  <si>
    <t>木曽郡上松町上松1757-1</t>
  </si>
  <si>
    <t>0264-52-2135</t>
  </si>
  <si>
    <t>大桑村立大桑中学校</t>
  </si>
  <si>
    <t>大桑</t>
  </si>
  <si>
    <t>ｵｵｸﾜ</t>
  </si>
  <si>
    <t>399-5503木曽郡大桑村長野891-1</t>
  </si>
  <si>
    <t>木曽郡大桑村長野891-1</t>
  </si>
  <si>
    <t>0264-55-3039</t>
  </si>
  <si>
    <t>南木曽町立南木曽中学校</t>
  </si>
  <si>
    <t>南木曽</t>
  </si>
  <si>
    <t>ﾅｷﾞｿ</t>
  </si>
  <si>
    <t>399-5301木曽郡南木曽町読書2942-2</t>
  </si>
  <si>
    <t>木曽郡南木曽町読書2942-2</t>
  </si>
  <si>
    <t>0264-57-2043</t>
  </si>
  <si>
    <t>組合立両小野中学校</t>
  </si>
  <si>
    <t>両小野</t>
  </si>
  <si>
    <t>ﾘｮｳｵﾉ</t>
  </si>
  <si>
    <t>399-0651塩尻市北小野13389</t>
  </si>
  <si>
    <t>塩尻市北小野13389</t>
  </si>
  <si>
    <t>0266-46-2957</t>
  </si>
  <si>
    <t>塩尻市立塩尻中学校</t>
  </si>
  <si>
    <t>塩尻</t>
  </si>
  <si>
    <t>ｼｵｼﾞﾘ</t>
  </si>
  <si>
    <t>399-0713塩尻市大小屋61</t>
  </si>
  <si>
    <t>塩尻市大小屋61</t>
  </si>
  <si>
    <t>0263-52-7852</t>
  </si>
  <si>
    <t>塩尻市立塩尻西部中学校</t>
  </si>
  <si>
    <t>塩尻西部</t>
  </si>
  <si>
    <t>ｼｵｼﾞﾘｾｲﾌﾞ</t>
  </si>
  <si>
    <t>399-6461塩尻市宗賀1461-2</t>
  </si>
  <si>
    <t>塩尻市宗賀1461-2</t>
  </si>
  <si>
    <t>0263-54-2489</t>
  </si>
  <si>
    <t>塩尻市立丘中学校</t>
  </si>
  <si>
    <t>丘</t>
  </si>
  <si>
    <t>ｵｶ</t>
  </si>
  <si>
    <t>399-0702塩尻市広丘野村1302</t>
  </si>
  <si>
    <t>塩尻市広丘野村1302</t>
  </si>
  <si>
    <t>0263-52-8973</t>
  </si>
  <si>
    <t>塩尻市立塩尻広陵中学校</t>
  </si>
  <si>
    <t>塩尻広陵</t>
  </si>
  <si>
    <t>ｼｵｼﾞﾘｺｳﾘｮｳ</t>
  </si>
  <si>
    <t>399-0705塩尻市広丘竪石457-1</t>
  </si>
  <si>
    <t>塩尻市広丘竪石457-1</t>
  </si>
  <si>
    <t>0263-53-3537</t>
  </si>
  <si>
    <t>松本市立波田中学校</t>
  </si>
  <si>
    <t>波田</t>
  </si>
  <si>
    <t>ﾊﾀ</t>
  </si>
  <si>
    <t>松本市</t>
  </si>
  <si>
    <t>390-1401松本市波田町10145-1</t>
  </si>
  <si>
    <t>松本市波田町10145-1</t>
  </si>
  <si>
    <t>0263-92-2034</t>
  </si>
  <si>
    <t>安曇野市立明科中学校</t>
  </si>
  <si>
    <t>明科</t>
  </si>
  <si>
    <t>ｱｶｼﾅ</t>
  </si>
  <si>
    <t>安曇野</t>
  </si>
  <si>
    <t>399-7102安曇野市明科中川手2666</t>
  </si>
  <si>
    <t>安曇野市明科中川手2666</t>
  </si>
  <si>
    <t>0263-62-2133</t>
  </si>
  <si>
    <t>生坂村立生坂中学校</t>
  </si>
  <si>
    <t>生坂</t>
  </si>
  <si>
    <t>ｲｸｻｶ</t>
  </si>
  <si>
    <t>399-7201東筑摩郡生坂村5445-2</t>
  </si>
  <si>
    <t>東筑摩郡生坂村5445-2</t>
  </si>
  <si>
    <t>0263-69-2020</t>
  </si>
  <si>
    <t>松本市立会田中学校</t>
  </si>
  <si>
    <t>会田</t>
  </si>
  <si>
    <t>ｱｲﾀﾞ</t>
  </si>
  <si>
    <t>399-7402松本市会田8923</t>
  </si>
  <si>
    <t>松本市会田8923</t>
  </si>
  <si>
    <t>0263-64-2020</t>
  </si>
  <si>
    <t>筑北村立聖南中学校</t>
  </si>
  <si>
    <t>聖南</t>
  </si>
  <si>
    <t>ｾｲﾅﾝ</t>
  </si>
  <si>
    <t>399-7502東筑摩郡本城村東条1</t>
  </si>
  <si>
    <t>東筑摩郡本城村東条1</t>
  </si>
  <si>
    <t>0263-66-2430</t>
  </si>
  <si>
    <t>組合立筑北中学校</t>
  </si>
  <si>
    <t>筑北</t>
  </si>
  <si>
    <t>ﾁｸﾎｸ</t>
  </si>
  <si>
    <t>399-7701東筑摩郡麻績村麻4631</t>
  </si>
  <si>
    <t>東筑摩郡麻績村麻4631</t>
  </si>
  <si>
    <t>0263-67-2032</t>
  </si>
  <si>
    <t>安曇野市立穂高東中学校</t>
  </si>
  <si>
    <t>穂高東</t>
  </si>
  <si>
    <t>ﾎﾀｶﾋｶﾞｼ</t>
  </si>
  <si>
    <t>399-8303安曇野市穂高5119-2</t>
  </si>
  <si>
    <t>安曇野市穂高5119-2</t>
  </si>
  <si>
    <t>0263-82-2230</t>
  </si>
  <si>
    <t>安曇野市立穂高西中学校</t>
  </si>
  <si>
    <t>穂高西</t>
  </si>
  <si>
    <t>ﾎﾀｶﾆｼ</t>
  </si>
  <si>
    <t>399-8301安曇野市穂高有明9525</t>
  </si>
  <si>
    <t>安曇野市穂高有明9525</t>
  </si>
  <si>
    <t>0263-83-8580</t>
  </si>
  <si>
    <t>安曇野市立豊科北中学校</t>
  </si>
  <si>
    <t>豊科北</t>
  </si>
  <si>
    <t>ﾄﾖｼﾅｷﾀ</t>
  </si>
  <si>
    <t>399-8205安曇野市豊科5558</t>
  </si>
  <si>
    <t>安曇野市豊科5558</t>
  </si>
  <si>
    <t>0263-72-2265</t>
  </si>
  <si>
    <t>安曇野市立豊科南中学校</t>
  </si>
  <si>
    <t>豊科南</t>
  </si>
  <si>
    <t>ﾄﾖｼﾅﾐﾅﾐ</t>
  </si>
  <si>
    <t>399-8205安曇野市豊科1487</t>
  </si>
  <si>
    <t>安曇野市豊科1487</t>
  </si>
  <si>
    <t>0263-72-7860</t>
  </si>
  <si>
    <t>安曇野市立堀金中学校</t>
  </si>
  <si>
    <t>堀金</t>
  </si>
  <si>
    <t>ﾎﾘｶﾞﾈ</t>
  </si>
  <si>
    <t>399-8211安曇野市堀金烏川2126-1</t>
  </si>
  <si>
    <t>安曇野市堀金烏川2126-1</t>
  </si>
  <si>
    <t>0263-72-2272</t>
  </si>
  <si>
    <t>安曇野市立三郷中学校</t>
  </si>
  <si>
    <t>三郷</t>
  </si>
  <si>
    <t>ﾐｻﾄ</t>
  </si>
  <si>
    <t>399-8101安曇野市三郷明盛1885-1</t>
  </si>
  <si>
    <t>安曇野市三郷明盛1885-1</t>
  </si>
  <si>
    <t>0263-77-2024</t>
  </si>
  <si>
    <t>松本市立梓川中学校</t>
  </si>
  <si>
    <t>梓川</t>
  </si>
  <si>
    <t>ｱｽﾞｻｶﾞﾜ</t>
  </si>
  <si>
    <t>390-1702松本市梓川梓800-2</t>
  </si>
  <si>
    <t>松本市梓川梓800-2</t>
  </si>
  <si>
    <t>0263-78-2024</t>
  </si>
  <si>
    <t>松本市立安曇中学校</t>
  </si>
  <si>
    <t>安曇</t>
  </si>
  <si>
    <t>ｱｽﾞﾐ</t>
  </si>
  <si>
    <t>南安曇</t>
  </si>
  <si>
    <t>390-1502松本市安曇964</t>
  </si>
  <si>
    <t>松本市安曇964</t>
  </si>
  <si>
    <t>0263-94-2234</t>
  </si>
  <si>
    <t>松本市立大野川中学校</t>
  </si>
  <si>
    <t>大野川</t>
  </si>
  <si>
    <t>ｵｵﾉｶﾞﾜ</t>
  </si>
  <si>
    <t>390-1507松本市安曇3886-1</t>
  </si>
  <si>
    <t>松本市安曇3886-1</t>
  </si>
  <si>
    <t>0263-93-2224</t>
  </si>
  <si>
    <t>松本市立奈川中学校</t>
  </si>
  <si>
    <t>奈川</t>
  </si>
  <si>
    <t>ﾅｶﾞﾜ</t>
  </si>
  <si>
    <t>390-1611松本市奈川2281</t>
  </si>
  <si>
    <t>松本市奈川2281</t>
  </si>
  <si>
    <t>0263-79-2002</t>
  </si>
  <si>
    <t>池田町立高瀬中学校</t>
  </si>
  <si>
    <t>高瀬</t>
  </si>
  <si>
    <t>ﾀｶｾ</t>
  </si>
  <si>
    <t>北安曇</t>
  </si>
  <si>
    <t>399-8601北安曇郡池田町池田3210-1</t>
  </si>
  <si>
    <t>北安曇郡池田町池田3210-1</t>
  </si>
  <si>
    <t>0261-62-2171</t>
  </si>
  <si>
    <t>松川村立北安松川中学校</t>
  </si>
  <si>
    <t>北安松川</t>
  </si>
  <si>
    <t>ﾎｸｱﾝﾏﾂｶﾜ</t>
  </si>
  <si>
    <t>399-8501北安曇郡松川村5721-634</t>
  </si>
  <si>
    <t>北安曇郡松川村5721-634</t>
  </si>
  <si>
    <t>0261-62-2116</t>
  </si>
  <si>
    <t>大町市立八坂中学校</t>
  </si>
  <si>
    <t>八坂</t>
  </si>
  <si>
    <t>ﾔｻｶ</t>
  </si>
  <si>
    <t>399-7301大町市八坂11648</t>
  </si>
  <si>
    <t>大町市八坂11648</t>
  </si>
  <si>
    <t>0261-26-2020</t>
  </si>
  <si>
    <t>大町市立美麻小中学校</t>
  </si>
  <si>
    <t>美麻</t>
  </si>
  <si>
    <t>ﾐｱｻ</t>
  </si>
  <si>
    <t>399-9101大町市美麻27503</t>
  </si>
  <si>
    <t>大町市美麻27503</t>
  </si>
  <si>
    <t>0261-29-2004</t>
  </si>
  <si>
    <t>白馬村立白馬中学校</t>
  </si>
  <si>
    <t>白馬</t>
  </si>
  <si>
    <t>ﾊｸﾊﾞ</t>
  </si>
  <si>
    <t>399-9301北安曇郡白馬村北城2180</t>
  </si>
  <si>
    <t>北安曇郡白馬村北城2180</t>
  </si>
  <si>
    <t>0261-72-2026</t>
  </si>
  <si>
    <t>小谷村立小谷中学校</t>
  </si>
  <si>
    <t>小谷</t>
  </si>
  <si>
    <t>ｵﾀﾘ</t>
  </si>
  <si>
    <t>399-9422北安曇郡小谷村千国乙3800-ｲ</t>
  </si>
  <si>
    <t>北安曇郡小谷村千国乙3800-ｲ</t>
  </si>
  <si>
    <t>0261-82-2234</t>
  </si>
  <si>
    <t>大町市立大町中学校</t>
  </si>
  <si>
    <t>大町</t>
  </si>
  <si>
    <t>ｵｵﾏﾁ</t>
  </si>
  <si>
    <t>398-0002大町市大町3759</t>
  </si>
  <si>
    <t>大町市大町3759</t>
  </si>
  <si>
    <t>0261-22-1817</t>
  </si>
  <si>
    <t>長野市立大岡中学校</t>
  </si>
  <si>
    <t>大岡</t>
  </si>
  <si>
    <t>ｵｵｵｶ</t>
  </si>
  <si>
    <t>北信</t>
  </si>
  <si>
    <t>更埴</t>
  </si>
  <si>
    <t>381-2703長野市大岡村乙304-1</t>
  </si>
  <si>
    <t>長野市大岡村乙304-1</t>
  </si>
  <si>
    <t>026-266-2300</t>
  </si>
  <si>
    <t>坂城町立坂城中学校</t>
  </si>
  <si>
    <t>坂城</t>
  </si>
  <si>
    <t>ｻｶｷ</t>
  </si>
  <si>
    <t>389-0602埴科郡坂城町中之条926</t>
  </si>
  <si>
    <t>埴科郡坂城町中之条926</t>
  </si>
  <si>
    <t>0268-82-3080</t>
  </si>
  <si>
    <t>千曲市立戸倉上山田中学校</t>
  </si>
  <si>
    <t>戸倉上山田</t>
  </si>
  <si>
    <t>ﾄｸﾞﾗｶﾐﾔﾏﾀﾞ</t>
  </si>
  <si>
    <t>389-0804千曲市戸倉2500</t>
  </si>
  <si>
    <t>千曲市戸倉2500</t>
  </si>
  <si>
    <t>026-275-0069</t>
  </si>
  <si>
    <t>千曲市立埴生中学校</t>
  </si>
  <si>
    <t>埴生</t>
  </si>
  <si>
    <t>ﾊﾆｭｳ</t>
  </si>
  <si>
    <t>387-0012千曲市桜堂100</t>
  </si>
  <si>
    <t>千曲市桜堂100</t>
  </si>
  <si>
    <t>026-272-0015</t>
  </si>
  <si>
    <t>千曲市立更埴西中学校</t>
  </si>
  <si>
    <t>更埴西</t>
  </si>
  <si>
    <t>ｺｳｼｮｸﾆｼ</t>
  </si>
  <si>
    <t>387-0021千曲市稲荷山134</t>
  </si>
  <si>
    <t>千曲市稲荷山134</t>
  </si>
  <si>
    <t>026-272-1515</t>
  </si>
  <si>
    <t>千曲市立屋代中学校</t>
  </si>
  <si>
    <t>屋代</t>
  </si>
  <si>
    <t>ﾔｼﾛ</t>
  </si>
  <si>
    <t>387-0007千曲市屋代810</t>
  </si>
  <si>
    <t>千曲市屋代810</t>
  </si>
  <si>
    <t>026-272-0276</t>
  </si>
  <si>
    <t>小布施町立小布施中学校</t>
  </si>
  <si>
    <t>小布施</t>
  </si>
  <si>
    <t>ｵﾌﾞｾ</t>
  </si>
  <si>
    <t>上高井</t>
  </si>
  <si>
    <t>381-0201上高井郡小布施町小布施65</t>
  </si>
  <si>
    <t>上高井郡小布施町小布施65</t>
  </si>
  <si>
    <t>026-247-2109</t>
  </si>
  <si>
    <t>高山村立高山中学校</t>
  </si>
  <si>
    <t>高山</t>
  </si>
  <si>
    <t>ﾀｶﾔﾏ</t>
  </si>
  <si>
    <t>382-0825上高井郡高山村高井4575</t>
  </si>
  <si>
    <t>上高井郡高山村高井4575</t>
  </si>
  <si>
    <t>026-245-0948</t>
  </si>
  <si>
    <t>須坂市立常盤中学校</t>
  </si>
  <si>
    <t>常盤</t>
  </si>
  <si>
    <t>ﾄｷﾜ</t>
  </si>
  <si>
    <t>382-0013須坂市日滝61</t>
  </si>
  <si>
    <t>須坂市日滝61</t>
  </si>
  <si>
    <t>026-245-0326</t>
  </si>
  <si>
    <t>須坂市立相森中学校</t>
  </si>
  <si>
    <t>相森</t>
  </si>
  <si>
    <t>ｵｵﾓﾘ</t>
  </si>
  <si>
    <t>382-0017須坂市日滝2082-1</t>
  </si>
  <si>
    <t>須坂市日滝2082-1</t>
  </si>
  <si>
    <t>026-245-0280</t>
  </si>
  <si>
    <t>須坂市立墨坂中学校</t>
  </si>
  <si>
    <t>墨坂</t>
  </si>
  <si>
    <t>ｽﾐｻｶ</t>
  </si>
  <si>
    <t>382-0098須坂市墨坂南2-1-19</t>
  </si>
  <si>
    <t>須坂市墨坂南2-1-19</t>
  </si>
  <si>
    <t>026-245-0564</t>
  </si>
  <si>
    <t>須坂市立東中学校</t>
  </si>
  <si>
    <t>須坂東</t>
  </si>
  <si>
    <t>ｽｻﾞｶｱｽﾞﾏ</t>
  </si>
  <si>
    <t>382-0033須坂市亀倉6-6</t>
  </si>
  <si>
    <t>須坂市亀倉6-6</t>
  </si>
  <si>
    <t>026-245-2342</t>
  </si>
  <si>
    <t>山ノ内町立山ノ内中学校</t>
  </si>
  <si>
    <t>山ノ内</t>
  </si>
  <si>
    <t>ﾔﾏﾉｳﾁ</t>
  </si>
  <si>
    <t>下高井</t>
  </si>
  <si>
    <t>381-0401下高井郡山ノ内町平隠3400</t>
  </si>
  <si>
    <t>下高井郡山ノ内町平隠3400</t>
  </si>
  <si>
    <t>0269-33-3604</t>
  </si>
  <si>
    <t>木島平村立木島平中学校</t>
  </si>
  <si>
    <t>木島平</t>
  </si>
  <si>
    <t>ｷｼﾞﾏﾀﾞｲﾗ</t>
  </si>
  <si>
    <t>389-2302下高井郡木島平村往郷839</t>
  </si>
  <si>
    <t>下高井郡木島平村往郷839</t>
  </si>
  <si>
    <t>0269-82-2032</t>
  </si>
  <si>
    <t>野沢温泉村立野沢温泉中学校</t>
  </si>
  <si>
    <t>野沢温泉</t>
  </si>
  <si>
    <t>ﾉｻﾞﾜｵﾝｾﾝ</t>
  </si>
  <si>
    <t>389-2502下高井郡野沢温泉村豊郷10144</t>
  </si>
  <si>
    <t>下高井郡野沢温泉村豊郷10144</t>
  </si>
  <si>
    <t>0269-85-2141</t>
  </si>
  <si>
    <t>中野市立南宮中学校</t>
  </si>
  <si>
    <t>南宮</t>
  </si>
  <si>
    <t>ﾅﾝｸﾞｳ</t>
  </si>
  <si>
    <t>383-0031中野市南宮1-12</t>
  </si>
  <si>
    <t>中野市南宮1-12</t>
  </si>
  <si>
    <t>0269-22-2365</t>
  </si>
  <si>
    <t>中野市立中野平中学校</t>
  </si>
  <si>
    <t>中野平</t>
  </si>
  <si>
    <t>ﾅｶﾉﾀﾞｲﾗ</t>
  </si>
  <si>
    <t>383-0046中野市片塩165</t>
  </si>
  <si>
    <t>中野市片塩165</t>
  </si>
  <si>
    <t>0269-22-4021</t>
  </si>
  <si>
    <t>中野市立高社中学校</t>
  </si>
  <si>
    <t>高社</t>
  </si>
  <si>
    <t>ｺｳｼｬ</t>
  </si>
  <si>
    <t>383-0062中野市笠原190</t>
  </si>
  <si>
    <t>中野市笠原190</t>
  </si>
  <si>
    <t>0269-22-2755</t>
  </si>
  <si>
    <t>長野市立豊野中学校</t>
  </si>
  <si>
    <t>豊野</t>
  </si>
  <si>
    <t>ﾄﾖﾉ</t>
  </si>
  <si>
    <t>上水内</t>
  </si>
  <si>
    <t>389-1105長野市豊野814</t>
  </si>
  <si>
    <t>長野市豊野814</t>
  </si>
  <si>
    <t>026-257-2313</t>
  </si>
  <si>
    <t>飯綱町立飯綱中学校</t>
  </si>
  <si>
    <t>飯綱</t>
  </si>
  <si>
    <t>ｲｲﾂﾞﾅ</t>
  </si>
  <si>
    <t>389-1206上水内郡飯綱町普光寺1</t>
  </si>
  <si>
    <t>上水内郡飯綱町普光寺1</t>
  </si>
  <si>
    <t>026-253-2244</t>
  </si>
  <si>
    <t>長野県信濃小中学校</t>
  </si>
  <si>
    <t>信濃</t>
  </si>
  <si>
    <t>ｼﾅﾉ</t>
  </si>
  <si>
    <t>389-1313上水内郡信濃町古間491</t>
  </si>
  <si>
    <t>上水内郡信濃町古間491</t>
  </si>
  <si>
    <t>026-255-2373</t>
  </si>
  <si>
    <t>長野市立戸隠中学校</t>
  </si>
  <si>
    <t>戸隠</t>
  </si>
  <si>
    <t>ﾄｶﾞｸｼ</t>
  </si>
  <si>
    <t>381-4102長野市戸隠豊岡2960</t>
  </si>
  <si>
    <t>長野市戸隠豊岡2960</t>
  </si>
  <si>
    <t>026-254-2157</t>
  </si>
  <si>
    <t>長野市立鬼無里中学校</t>
  </si>
  <si>
    <t>鬼無里</t>
  </si>
  <si>
    <t>ｷﾅｻ</t>
  </si>
  <si>
    <t>381-4301長野市鬼無里718</t>
  </si>
  <si>
    <t>長野市鬼無里718</t>
  </si>
  <si>
    <t>026-256-2054</t>
  </si>
  <si>
    <t>小川村立小川中学校</t>
  </si>
  <si>
    <t>小川</t>
  </si>
  <si>
    <t>ｵｶﾞﾜ</t>
  </si>
  <si>
    <t>381-3302上水内郡小川村高府8800-2</t>
  </si>
  <si>
    <t>上水内郡小川村高府8800-2</t>
  </si>
  <si>
    <t>026-269-2053</t>
  </si>
  <si>
    <t>中条村立中条中学校</t>
  </si>
  <si>
    <t>中条</t>
  </si>
  <si>
    <t>ﾅｶｼﾞｮｳ</t>
  </si>
  <si>
    <t>381-3203上水内郡中条村中条2328</t>
  </si>
  <si>
    <t>上水内郡中条村中条2328</t>
  </si>
  <si>
    <t>026-267-2206</t>
  </si>
  <si>
    <t>信州新町町立信州新町中学校</t>
  </si>
  <si>
    <t>信州新町</t>
  </si>
  <si>
    <t>ｼﾝｼｭｳｼﾝﾏﾁ</t>
  </si>
  <si>
    <t>381-2405上水内郡信州新町新町1006</t>
  </si>
  <si>
    <t>上水内郡信州新町新町1006</t>
  </si>
  <si>
    <t>026-262-2028</t>
  </si>
  <si>
    <t>中野市立豊田中学校</t>
  </si>
  <si>
    <t>豊田</t>
  </si>
  <si>
    <t>ﾄﾖﾀﾞ</t>
  </si>
  <si>
    <t>飯水</t>
  </si>
  <si>
    <t>389-2101中野市豊田豊津4296-1</t>
  </si>
  <si>
    <t>中野市豊田豊津4296-1</t>
  </si>
  <si>
    <t>0269-38-2131</t>
  </si>
  <si>
    <t>栄村立栄中学校</t>
  </si>
  <si>
    <t>栄</t>
  </si>
  <si>
    <t>ｻｶｴ</t>
  </si>
  <si>
    <t>389-2702下水内郡栄村北信3892</t>
  </si>
  <si>
    <t>下水内郡栄村北信3892</t>
  </si>
  <si>
    <t>0269-87-2160</t>
  </si>
  <si>
    <t>飯山市立城南中学校</t>
  </si>
  <si>
    <t>飯山城南</t>
  </si>
  <si>
    <t>ｲｲﾔﾏｼﾞｮｳﾅﾝ</t>
  </si>
  <si>
    <t>389-2253飯山市大字静間1088</t>
  </si>
  <si>
    <t>飯山市大字静間1088</t>
  </si>
  <si>
    <t>0269-62-2301</t>
  </si>
  <si>
    <t>飯山市立城北中学校</t>
  </si>
  <si>
    <t>飯山城北</t>
  </si>
  <si>
    <t>ｲｲﾔﾏｼﾞｮｳﾎｸ</t>
  </si>
  <si>
    <t>389-2253飯山市大字照里808-1</t>
  </si>
  <si>
    <t>飯山市大字照里808-1</t>
  </si>
  <si>
    <t>0269-65-2001</t>
  </si>
  <si>
    <t>長野市立柳町中学校</t>
  </si>
  <si>
    <t>柳町</t>
  </si>
  <si>
    <t>ﾔﾅｷﾞﾏﾁ</t>
  </si>
  <si>
    <t>長野市</t>
  </si>
  <si>
    <t>380-0803長野市三輪1252</t>
  </si>
  <si>
    <t>長野市三輪1252</t>
  </si>
  <si>
    <t>026-234-2128</t>
  </si>
  <si>
    <t>長野市立櫻ヶ岡中学校</t>
  </si>
  <si>
    <t>櫻ヶ岡</t>
  </si>
  <si>
    <t>ｻｸﾗｶﾞｵｶ</t>
  </si>
  <si>
    <t>381-0034長野市高田川端912</t>
  </si>
  <si>
    <t>長野市高田川端912</t>
  </si>
  <si>
    <t>026-226-3709</t>
  </si>
  <si>
    <t>長野市立長野東部中学校</t>
  </si>
  <si>
    <t>長野東部</t>
  </si>
  <si>
    <t>ﾅｶﾞﾉﾄｳﾌﾞ</t>
  </si>
  <si>
    <t>381-0045長野市桐原2-8-1</t>
  </si>
  <si>
    <t>長野市桐原2-8-1</t>
  </si>
  <si>
    <t>026-241-2271</t>
  </si>
  <si>
    <t>長野市立長野西部中学校</t>
  </si>
  <si>
    <t>長野西部</t>
  </si>
  <si>
    <t>ﾅｶﾞﾉｾｲﾌﾞ</t>
  </si>
  <si>
    <t>380-0873長野市西長野550-1</t>
  </si>
  <si>
    <t>長野市西長野550-1</t>
  </si>
  <si>
    <t>026-234-2265</t>
  </si>
  <si>
    <t>長野市立三陽中学校</t>
  </si>
  <si>
    <t>三陽</t>
  </si>
  <si>
    <t>ｻﾝﾖｳ</t>
  </si>
  <si>
    <t>381-0034長野市高田1609</t>
  </si>
  <si>
    <t>長野市高田1609</t>
  </si>
  <si>
    <t>026-243-6900</t>
  </si>
  <si>
    <t>長野市立東北中学校</t>
  </si>
  <si>
    <t>東北</t>
  </si>
  <si>
    <t>ﾄｳﾎｸ</t>
  </si>
  <si>
    <t>381-0004長野市大町大曲945</t>
  </si>
  <si>
    <t>長野市大町大曲945</t>
  </si>
  <si>
    <t>026-296-5400</t>
  </si>
  <si>
    <t>長野市立長野北部中学校</t>
  </si>
  <si>
    <t>長野北部</t>
  </si>
  <si>
    <t>ﾅｶﾞﾉﾎｸﾌﾞ</t>
  </si>
  <si>
    <t>381-0055長野市屋敷田389</t>
  </si>
  <si>
    <t>長野市屋敷田389</t>
  </si>
  <si>
    <t>026-241-7980</t>
  </si>
  <si>
    <t>長野市立裾花中学校</t>
  </si>
  <si>
    <t>裾花</t>
  </si>
  <si>
    <t>ｽｿﾊﾞﾅ</t>
  </si>
  <si>
    <t>380-0943長野市安茂里2069</t>
  </si>
  <si>
    <t>長野市安茂里2069</t>
  </si>
  <si>
    <t>026-226-1804</t>
  </si>
  <si>
    <t>長野市立犀陵中学校</t>
  </si>
  <si>
    <t>犀陵</t>
  </si>
  <si>
    <t>ｻｲﾘｮｳ</t>
  </si>
  <si>
    <t>380-0913長野市川合新田202ｰ1</t>
  </si>
  <si>
    <t>長野市川合新田202ｰ1</t>
  </si>
  <si>
    <t>026-221-8686</t>
  </si>
  <si>
    <t>長野市立篠ノ井東中学校</t>
  </si>
  <si>
    <t>篠ノ井東</t>
  </si>
  <si>
    <t>ｼﾉﾉｲﾋｶﾞｼ</t>
  </si>
  <si>
    <t>388-8003長野市篠ノ井小森840</t>
  </si>
  <si>
    <t>長野市篠ノ井小森840</t>
  </si>
  <si>
    <t>026-292-0135</t>
  </si>
  <si>
    <t>長野市立篠ノ井西中学校</t>
  </si>
  <si>
    <t>篠ノ井西</t>
  </si>
  <si>
    <t>ｼﾉﾉｲﾆｼ</t>
  </si>
  <si>
    <t>388-8011長野市篠ノ井布施五明380</t>
  </si>
  <si>
    <t>長野市篠ノ井布施五明380</t>
  </si>
  <si>
    <t>026-292-0244</t>
  </si>
  <si>
    <t>長野市立松代中学校</t>
  </si>
  <si>
    <t>松代</t>
  </si>
  <si>
    <t>ﾏﾂｼﾛ</t>
  </si>
  <si>
    <t>381-1231長野市松代町松代207</t>
  </si>
  <si>
    <t>長野市松代町松代207</t>
  </si>
  <si>
    <t>026-278-2402</t>
  </si>
  <si>
    <t>長野市立若穂中学校</t>
  </si>
  <si>
    <t>若穂</t>
  </si>
  <si>
    <t>ﾜｶﾎ</t>
  </si>
  <si>
    <t>381-0103長野市若穂川田503</t>
  </si>
  <si>
    <t>長野市若穂川田503</t>
  </si>
  <si>
    <t>026-282-2163</t>
  </si>
  <si>
    <t>長野市立川中島中学校</t>
  </si>
  <si>
    <t>川中島</t>
  </si>
  <si>
    <t>ｶﾜﾅｶｼﾞﾏ</t>
  </si>
  <si>
    <t>381-2226長野市川中島町今井1360</t>
  </si>
  <si>
    <t>長野市川中島町今井1360</t>
  </si>
  <si>
    <t>026-284-4027</t>
  </si>
  <si>
    <t>長野市立更北中学校</t>
  </si>
  <si>
    <t>更北</t>
  </si>
  <si>
    <t>ｺｳﾎｸ</t>
  </si>
  <si>
    <t>381-2205長野市青木島町大塚51</t>
  </si>
  <si>
    <t>長野市青木島町大塚51</t>
  </si>
  <si>
    <t>026-284-2019</t>
  </si>
  <si>
    <t>長野市立広徳中学校</t>
  </si>
  <si>
    <t>広徳</t>
  </si>
  <si>
    <t>ｺｳﾄｸ</t>
  </si>
  <si>
    <t>381-2214長野市稲里町田牧1355-1</t>
  </si>
  <si>
    <t>長野市稲里町田牧1355-1</t>
  </si>
  <si>
    <t>026-283-3855</t>
  </si>
  <si>
    <t>長野市立七二会中学校</t>
  </si>
  <si>
    <t>七二会</t>
  </si>
  <si>
    <t>ﾅﾆｱｲ</t>
  </si>
  <si>
    <t>381-3161長野市七二会丁227</t>
  </si>
  <si>
    <t>長野市七二会丁227</t>
  </si>
  <si>
    <t>026-229-2125</t>
  </si>
  <si>
    <t>長野市立信更中学校</t>
  </si>
  <si>
    <t>信更</t>
  </si>
  <si>
    <t>ｼﾝｺｳ</t>
  </si>
  <si>
    <t>381-2351長野市信更町氷ノ田3273</t>
  </si>
  <si>
    <t>長野市信更町氷ノ田3273</t>
  </si>
  <si>
    <t>026-299-2301</t>
  </si>
  <si>
    <t>信州大学附属長野中学校</t>
  </si>
  <si>
    <t>信大附属長野</t>
  </si>
  <si>
    <t>ｼﾝﾀﾞｲﾅｶﾞﾉ</t>
  </si>
  <si>
    <t>381-0016長野市南堀109</t>
  </si>
  <si>
    <t>長野市南堀109</t>
  </si>
  <si>
    <t>026-243-0633</t>
  </si>
  <si>
    <t>松本市立清水中学校</t>
  </si>
  <si>
    <t>清水</t>
  </si>
  <si>
    <t>ｼﾐｽﾞ</t>
  </si>
  <si>
    <t>390-0805松本市清水2-7-12</t>
  </si>
  <si>
    <t>松本市清水2-7-12</t>
  </si>
  <si>
    <t>0263-32-2078</t>
  </si>
  <si>
    <t>松本市立鎌田中学校</t>
  </si>
  <si>
    <t>鎌田</t>
  </si>
  <si>
    <t>ｶﾏﾀﾞ</t>
  </si>
  <si>
    <t>390-0837松本市鎌田2-3-56</t>
  </si>
  <si>
    <t>松本市鎌田2-3-56</t>
  </si>
  <si>
    <t>0263-25-1088</t>
  </si>
  <si>
    <t>松本市立信明中学校</t>
  </si>
  <si>
    <t>信明</t>
  </si>
  <si>
    <t>ｼﾝﾒｲ</t>
  </si>
  <si>
    <t>399-0007松本市石芝3-3-20</t>
  </si>
  <si>
    <t>松本市石芝3-3-20</t>
  </si>
  <si>
    <t>0263-25-3848</t>
  </si>
  <si>
    <t>松本市立丸ノ内中学校</t>
  </si>
  <si>
    <t>丸ノ内</t>
  </si>
  <si>
    <t>ﾏﾙﾉｳﾁ</t>
  </si>
  <si>
    <t>390-0862松本市宮渕3-6-1</t>
  </si>
  <si>
    <t>松本市宮渕3-6-1</t>
  </si>
  <si>
    <t>0263-32-1962</t>
  </si>
  <si>
    <t>松本市立旭町中学校</t>
  </si>
  <si>
    <t>旭町</t>
  </si>
  <si>
    <t>ｱｻﾋﾏﾁ</t>
  </si>
  <si>
    <t>390-0802松本市旭3-7-1</t>
  </si>
  <si>
    <t>松本市旭3-7-1</t>
  </si>
  <si>
    <t>0263-32-2048</t>
  </si>
  <si>
    <t>松本市立松島中学校</t>
  </si>
  <si>
    <t>松島</t>
  </si>
  <si>
    <t>ﾏﾂｼﾏ</t>
  </si>
  <si>
    <t>390-0851松本市島内3986</t>
  </si>
  <si>
    <t>松本市島内3986</t>
  </si>
  <si>
    <t>0263-40-1367</t>
  </si>
  <si>
    <t>松本市立開成中学校</t>
  </si>
  <si>
    <t>開成</t>
  </si>
  <si>
    <t>ｶｲｾｲ</t>
  </si>
  <si>
    <t>390-0822松本市神田2-7-1</t>
  </si>
  <si>
    <t>松本市神田2-7-1</t>
  </si>
  <si>
    <t>0263-26-1852</t>
  </si>
  <si>
    <t>松本市立山辺中学校</t>
  </si>
  <si>
    <t>山辺</t>
  </si>
  <si>
    <t>ﾔﾏﾍﾞ</t>
  </si>
  <si>
    <t>390-0221松本市里山辺3326</t>
  </si>
  <si>
    <t>松本市里山辺3326</t>
  </si>
  <si>
    <t>0263-32-0267</t>
  </si>
  <si>
    <t>松本市立高綱中学校</t>
  </si>
  <si>
    <t>高綱</t>
  </si>
  <si>
    <t>ﾀｶﾂﾅ</t>
  </si>
  <si>
    <t>390-0852松本市島立4416</t>
  </si>
  <si>
    <t>松本市島立4416</t>
  </si>
  <si>
    <t>0263-47-3929</t>
  </si>
  <si>
    <t>松本市立菅野中学校</t>
  </si>
  <si>
    <t>菅野</t>
  </si>
  <si>
    <t>ｽｶﾞﾉ</t>
  </si>
  <si>
    <t>399-0033松本市笹賀3475</t>
  </si>
  <si>
    <t>松本市笹賀3475</t>
  </si>
  <si>
    <t>0263-58-2056</t>
  </si>
  <si>
    <t>松本市立筑摩野中学校</t>
  </si>
  <si>
    <t>筑摩野</t>
  </si>
  <si>
    <t>ﾁｸﾏﾉ</t>
  </si>
  <si>
    <t>399-0035松本市芳川村井町北2-11-1</t>
  </si>
  <si>
    <t>松本市芳川村井町北2-11-1</t>
  </si>
  <si>
    <t>0263-58-2071</t>
  </si>
  <si>
    <t>松本市立明善中学校</t>
  </si>
  <si>
    <t>明善</t>
  </si>
  <si>
    <t>ﾒｲｾﾞﾝ</t>
  </si>
  <si>
    <t>399-0021松本市寿豊丘812-1</t>
  </si>
  <si>
    <t>松本市寿豊丘812-1</t>
  </si>
  <si>
    <t>0263-86-0044</t>
  </si>
  <si>
    <t>松本市立女鳥羽中学校</t>
  </si>
  <si>
    <t>女鳥羽</t>
  </si>
  <si>
    <t>ﾒﾄﾊﾞ</t>
  </si>
  <si>
    <t>390-0613松本市原1085-2</t>
  </si>
  <si>
    <t>松本市原1085-2</t>
  </si>
  <si>
    <t>0263-46-0285</t>
  </si>
  <si>
    <t>組合立鉢盛中学校</t>
  </si>
  <si>
    <t>鉢盛</t>
  </si>
  <si>
    <t>ﾊﾁﾓﾘ</t>
  </si>
  <si>
    <t>390-1104東筑摩郡朝日村古見3332-5</t>
  </si>
  <si>
    <t>東筑摩郡朝日村古見3332-5</t>
  </si>
  <si>
    <t>0263-99-2501</t>
  </si>
  <si>
    <t>信州大学附属松本中学校</t>
  </si>
  <si>
    <t>信大附属松本</t>
  </si>
  <si>
    <t>ｼﾝﾀﾞｲﾏﾂﾓﾄ</t>
  </si>
  <si>
    <t>390-0871松本市桐1-3-1</t>
  </si>
  <si>
    <t>松本市桐1-3-1</t>
  </si>
  <si>
    <t>0263-37-2212</t>
  </si>
  <si>
    <t>学校法人どんぐり向方学園</t>
  </si>
  <si>
    <t>どんぐり向方</t>
  </si>
  <si>
    <t>ﾄﾞﾝｸﾞﾘﾑｶｶﾞﾀ</t>
  </si>
  <si>
    <t>399-1202下伊那郡天龍村神原3974</t>
  </si>
  <si>
    <t>下伊那郡天龍村神原3974</t>
  </si>
  <si>
    <t>0260-32-3755　</t>
  </si>
  <si>
    <t>屋代高等学校附属中学校</t>
  </si>
  <si>
    <t>屋代附属</t>
  </si>
  <si>
    <t>ﾔｼﾛﾌｿﾞｸ</t>
  </si>
  <si>
    <t>387-8501 千曲市屋代1000番地</t>
  </si>
  <si>
    <t>千曲市屋代1000 番地</t>
  </si>
  <si>
    <t>026-480-2370</t>
  </si>
  <si>
    <t>長野清泉女学院中学校</t>
  </si>
  <si>
    <t>清泉</t>
  </si>
  <si>
    <t>ｾｲｾﾝ</t>
  </si>
  <si>
    <t>380-0801長野市箱清水1-9-19</t>
  </si>
  <si>
    <t>長野市箱清水1-9-19</t>
  </si>
  <si>
    <t>026-234-2301</t>
  </si>
  <si>
    <t>学校法人才教学園中学校</t>
  </si>
  <si>
    <t>才教</t>
  </si>
  <si>
    <t>ｻｲｷｮｳ</t>
  </si>
  <si>
    <t>399-0035松本市村井町北2-14-47</t>
  </si>
  <si>
    <t>松本市村井町北2-14-47</t>
  </si>
  <si>
    <t>0263-58-0311</t>
  </si>
  <si>
    <t>松本秀峰中等教育学校</t>
  </si>
  <si>
    <t>秀峰</t>
  </si>
  <si>
    <t>ｼｭｳﾎｳ</t>
  </si>
  <si>
    <t>390-0813松本市埋橋2-1-1</t>
  </si>
  <si>
    <t>松本市埋橋2-1-1</t>
  </si>
  <si>
    <t>0263-31-8311</t>
  </si>
  <si>
    <t>長野日本大学中学校</t>
  </si>
  <si>
    <t>長野日大</t>
  </si>
  <si>
    <t>ﾅｶﾞﾉﾆﾁﾀﾞｲ</t>
  </si>
  <si>
    <t>381-0038長野市東和田253</t>
  </si>
  <si>
    <t>長野市東和田253</t>
  </si>
  <si>
    <t>026-243-1079</t>
  </si>
  <si>
    <t>文化学園長野中学校</t>
  </si>
  <si>
    <t>文化学園</t>
  </si>
  <si>
    <t>ﾌﾞﾝｶｶﾞｸｴﾝ</t>
  </si>
  <si>
    <t>380-0915長野市上千田141　</t>
  </si>
  <si>
    <t>長野市上千田141　</t>
  </si>
  <si>
    <t>026-226-8386</t>
  </si>
  <si>
    <t>諏訪清陵高校附属中学校</t>
  </si>
  <si>
    <t>清陵附属</t>
  </si>
  <si>
    <t>ｾｲﾘｮｳﾌｿﾞｸ</t>
  </si>
  <si>
    <t>392-8548諏訪市清水1-10-1</t>
  </si>
  <si>
    <t>諏訪市清水1-10-1</t>
  </si>
  <si>
    <t>0266-52-0201</t>
  </si>
  <si>
    <t>長野市立長野中学校</t>
  </si>
  <si>
    <t>市立長野</t>
  </si>
  <si>
    <t>ｲﾁﾘﾂﾅｶﾞﾉ</t>
  </si>
  <si>
    <t>381-0041長野市大字徳間1133番地</t>
  </si>
  <si>
    <t>長野市大字徳間1133番地</t>
  </si>
  <si>
    <t>026-296-1241</t>
  </si>
  <si>
    <t>長野県長野ろう学校</t>
  </si>
  <si>
    <t>長野ろう</t>
  </si>
  <si>
    <t>ﾅｶﾞﾉﾛｳ</t>
  </si>
  <si>
    <t>381-0803長野市三輪1-4-9</t>
  </si>
  <si>
    <t>026-241-5320</t>
  </si>
  <si>
    <t>若穂ランニング倶楽部ジュニア</t>
  </si>
  <si>
    <t>若穂RCジュニア</t>
  </si>
  <si>
    <t>ﾜｶﾎRCJr</t>
  </si>
  <si>
    <t>381-0101長野市若穂綿内8309-1</t>
  </si>
  <si>
    <t>090-8941-5243</t>
  </si>
  <si>
    <t>軽井沢アスレチック＆アスリートクラブ</t>
  </si>
  <si>
    <t>軽井沢A&amp;AC</t>
  </si>
  <si>
    <t>ｶﾙｲｻﾞﾜA&amp;AC</t>
  </si>
  <si>
    <t>389-0111軽井沢町長倉1875-1</t>
  </si>
  <si>
    <t>090-4663-9788</t>
  </si>
  <si>
    <t>安曇野AC</t>
  </si>
  <si>
    <t>ｱｽﾞﾐﾉAC</t>
  </si>
  <si>
    <t>399-8212安曇野市堀金三田2603-1</t>
  </si>
  <si>
    <t>090-4121-0873</t>
  </si>
  <si>
    <t>茅野市陸上競技協会</t>
  </si>
  <si>
    <t>茅野市陸協</t>
  </si>
  <si>
    <t>ﾁﾉｼﾘｯｷｮｳ</t>
  </si>
  <si>
    <t>391-0011茅野市玉川10246-1</t>
  </si>
  <si>
    <t>090-2662-8294</t>
  </si>
  <si>
    <t>茅野アスリートクラブ</t>
  </si>
  <si>
    <t>ChinoAs</t>
  </si>
  <si>
    <t>ﾁﾉｱｽﾘｰﾄｸﾗﾌﾞ</t>
  </si>
  <si>
    <t>長野県松本ろう学校</t>
  </si>
  <si>
    <t>松本ろう</t>
  </si>
  <si>
    <t>ﾏﾂﾓﾄﾛｳ</t>
  </si>
  <si>
    <t>399-0021松本市大字寿豊丘820</t>
  </si>
  <si>
    <t>0263-58-3094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</si>
</sst>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 "/>
    <numFmt numFmtId="179" formatCode="#,##0;[Red]#,##0"/>
    <numFmt numFmtId="180" formatCode="&quot;\&quot;#,##0;[Red]&quot;\&quot;#,##0"/>
    <numFmt numFmtId="181" formatCode="0.0_);[Red]\(0.0\)"/>
    <numFmt numFmtId="182" formatCode="0.0"/>
  </numFmts>
  <fonts count="94">
    <font>
      <sz val="11"/>
      <color theme="1"/>
      <name val="Calibri"/>
      <family val="3"/>
    </font>
    <font>
      <sz val="11"/>
      <name val="ＭＳ Ｐゴシック"/>
      <family val="3"/>
    </font>
    <font>
      <sz val="10"/>
      <color indexed="8"/>
      <name val="ＭＳ Ｐゴシック"/>
      <family val="3"/>
    </font>
    <font>
      <sz val="10"/>
      <color indexed="10"/>
      <name val="ＭＳ Ｐゴシック"/>
      <family val="3"/>
    </font>
    <font>
      <b/>
      <sz val="9"/>
      <color indexed="10"/>
      <name val="ＭＳ Ｐゴシック"/>
      <family val="3"/>
    </font>
    <font>
      <sz val="8"/>
      <color indexed="8"/>
      <name val="ＭＳ Ｐゴシック"/>
      <family val="3"/>
    </font>
    <font>
      <b/>
      <sz val="12"/>
      <color indexed="8"/>
      <name val="ＭＳ Ｐゴシック"/>
      <family val="3"/>
    </font>
    <font>
      <sz val="11"/>
      <color indexed="10"/>
      <name val="ＭＳ Ｐゴシック"/>
      <family val="3"/>
    </font>
    <font>
      <sz val="11"/>
      <color indexed="9"/>
      <name val="ＭＳ Ｐゴシック"/>
      <family val="3"/>
    </font>
    <font>
      <b/>
      <sz val="12"/>
      <color indexed="10"/>
      <name val="ＭＳ Ｐゴシック"/>
      <family val="3"/>
    </font>
    <font>
      <b/>
      <sz val="11"/>
      <color indexed="10"/>
      <name val="ＭＳ Ｐゴシック"/>
      <family val="3"/>
    </font>
    <font>
      <sz val="10"/>
      <name val="ＭＳ Ｐゴシック"/>
      <family val="3"/>
    </font>
    <font>
      <sz val="11"/>
      <color indexed="8"/>
      <name val="ＭＳ Ｐゴシック"/>
      <family val="3"/>
    </font>
    <font>
      <sz val="12"/>
      <color indexed="8"/>
      <name val="ＭＳ Ｐゴシック"/>
      <family val="3"/>
    </font>
    <font>
      <b/>
      <sz val="14"/>
      <name val="ＭＳ Ｐゴシック"/>
      <family val="3"/>
    </font>
    <font>
      <sz val="9"/>
      <name val="ＭＳ Ｐゴシック"/>
      <family val="3"/>
    </font>
    <font>
      <b/>
      <sz val="14"/>
      <color indexed="8"/>
      <name val="ＭＳ Ｐゴシック"/>
      <family val="3"/>
    </font>
    <font>
      <b/>
      <sz val="18"/>
      <color indexed="8"/>
      <name val="ＭＳ Ｐゴシック"/>
      <family val="3"/>
    </font>
    <font>
      <sz val="10"/>
      <name val="ＭＳ ゴシック"/>
      <family val="3"/>
    </font>
    <font>
      <sz val="11"/>
      <color indexed="8"/>
      <name val="Meiryo UI"/>
      <family val="3"/>
    </font>
    <font>
      <sz val="11"/>
      <name val="Meiryo UI"/>
      <family val="3"/>
    </font>
    <font>
      <sz val="14"/>
      <color indexed="8"/>
      <name val="Meiryo UI"/>
      <family val="3"/>
    </font>
    <font>
      <sz val="14"/>
      <name val="Meiryo UI"/>
      <family val="3"/>
    </font>
    <font>
      <sz val="16"/>
      <color indexed="8"/>
      <name val="Meiryo UI"/>
      <family val="3"/>
    </font>
    <font>
      <b/>
      <sz val="18"/>
      <name val="Meiryo UI"/>
      <family val="3"/>
    </font>
    <font>
      <b/>
      <sz val="18"/>
      <color indexed="9"/>
      <name val="Meiryo UI"/>
      <family val="3"/>
    </font>
    <font>
      <b/>
      <sz val="16"/>
      <color indexed="9"/>
      <name val="Meiryo UI"/>
      <family val="3"/>
    </font>
    <font>
      <sz val="16"/>
      <name val="Meiryo UI"/>
      <family val="3"/>
    </font>
    <font>
      <b/>
      <sz val="18"/>
      <color indexed="10"/>
      <name val="Meiryo UI"/>
      <family val="3"/>
    </font>
    <font>
      <b/>
      <sz val="16"/>
      <color indexed="12"/>
      <name val="Meiryo UI"/>
      <family val="3"/>
    </font>
    <font>
      <sz val="16"/>
      <color indexed="10"/>
      <name val="Meiryo UI"/>
      <family val="3"/>
    </font>
    <font>
      <b/>
      <sz val="14"/>
      <color indexed="12"/>
      <name val="Meiryo UI"/>
      <family val="3"/>
    </font>
    <font>
      <sz val="14"/>
      <color indexed="10"/>
      <name val="Meiryo UI"/>
      <family val="3"/>
    </font>
    <font>
      <b/>
      <sz val="14"/>
      <color indexed="10"/>
      <name val="Meiryo UI"/>
      <family val="3"/>
    </font>
    <font>
      <b/>
      <sz val="14"/>
      <name val="Meiryo UI"/>
      <family val="3"/>
    </font>
    <font>
      <b/>
      <sz val="14"/>
      <color indexed="8"/>
      <name val="Meiryo UI"/>
      <family val="3"/>
    </font>
    <font>
      <b/>
      <sz val="15"/>
      <color indexed="62"/>
      <name val="ＭＳ Ｐゴシック"/>
      <family val="3"/>
    </font>
    <font>
      <sz val="11"/>
      <color indexed="19"/>
      <name val="ＭＳ Ｐゴシック"/>
      <family val="3"/>
    </font>
    <font>
      <b/>
      <sz val="11"/>
      <color indexed="8"/>
      <name val="ＭＳ Ｐゴシック"/>
      <family val="3"/>
    </font>
    <font>
      <b/>
      <sz val="11"/>
      <color indexed="53"/>
      <name val="ＭＳ Ｐゴシック"/>
      <family val="3"/>
    </font>
    <font>
      <b/>
      <sz val="13"/>
      <color indexed="62"/>
      <name val="ＭＳ Ｐゴシック"/>
      <family val="3"/>
    </font>
    <font>
      <b/>
      <sz val="11"/>
      <color indexed="63"/>
      <name val="ＭＳ Ｐゴシック"/>
      <family val="3"/>
    </font>
    <font>
      <sz val="11"/>
      <color indexed="16"/>
      <name val="ＭＳ Ｐゴシック"/>
      <family val="3"/>
    </font>
    <font>
      <sz val="11"/>
      <color indexed="62"/>
      <name val="ＭＳ Ｐゴシック"/>
      <family val="3"/>
    </font>
    <font>
      <b/>
      <sz val="11"/>
      <color indexed="9"/>
      <name val="ＭＳ Ｐゴシック"/>
      <family val="3"/>
    </font>
    <font>
      <b/>
      <sz val="11"/>
      <color indexed="62"/>
      <name val="ＭＳ Ｐゴシック"/>
      <family val="3"/>
    </font>
    <font>
      <b/>
      <sz val="18"/>
      <color indexed="62"/>
      <name val="ＭＳ Ｐゴシック"/>
      <family val="3"/>
    </font>
    <font>
      <sz val="11"/>
      <color indexed="53"/>
      <name val="ＭＳ Ｐゴシック"/>
      <family val="3"/>
    </font>
    <font>
      <u val="single"/>
      <sz val="8.25"/>
      <color indexed="12"/>
      <name val="ＭＳ Ｐゴシック"/>
      <family val="3"/>
    </font>
    <font>
      <i/>
      <sz val="11"/>
      <color indexed="23"/>
      <name val="ＭＳ Ｐゴシック"/>
      <family val="3"/>
    </font>
    <font>
      <u val="single"/>
      <sz val="8.25"/>
      <color indexed="36"/>
      <name val="ＭＳ Ｐゴシック"/>
      <family val="3"/>
    </font>
    <font>
      <sz val="11"/>
      <color indexed="17"/>
      <name val="ＭＳ Ｐゴシック"/>
      <family val="3"/>
    </font>
    <font>
      <sz val="8"/>
      <color indexed="10"/>
      <name val="ＭＳ Ｐゴシック"/>
      <family val="3"/>
    </font>
    <font>
      <b/>
      <sz val="16"/>
      <color indexed="10"/>
      <name val="Meiryo UI"/>
      <family val="3"/>
    </font>
    <font>
      <sz val="10.5"/>
      <color indexed="10"/>
      <name val="ＭＳ Ｐゴシック"/>
      <family val="3"/>
    </font>
    <font>
      <sz val="10.5"/>
      <color indexed="10"/>
      <name val="Calibri"/>
      <family val="2"/>
    </font>
    <font>
      <sz val="10.5"/>
      <color indexed="8"/>
      <name val="ＭＳ Ｐゴシック"/>
      <family val="3"/>
    </font>
    <font>
      <sz val="10.5"/>
      <color indexed="8"/>
      <name val="Calibri"/>
      <family val="2"/>
    </font>
    <font>
      <sz val="11"/>
      <color indexed="8"/>
      <name val="Calibri"/>
      <family val="2"/>
    </font>
    <font>
      <b/>
      <sz val="9"/>
      <name val="ＭＳ Ｐゴシック"/>
      <family val="3"/>
    </font>
    <font>
      <sz val="11"/>
      <color rgb="FF3F3F76"/>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b/>
      <sz val="12"/>
      <color rgb="FFFF0000"/>
      <name val="ＭＳ Ｐゴシック"/>
      <family val="3"/>
    </font>
    <font>
      <sz val="10"/>
      <color theme="1"/>
      <name val="Calibri"/>
      <family val="3"/>
    </font>
    <font>
      <b/>
      <sz val="11"/>
      <color rgb="FFFF0000"/>
      <name val="ＭＳ Ｐゴシック"/>
      <family val="3"/>
    </font>
    <font>
      <sz val="11"/>
      <color rgb="FFFF0000"/>
      <name val="ＭＳ Ｐゴシック"/>
      <family val="3"/>
    </font>
    <font>
      <sz val="11"/>
      <name val="Calibri"/>
      <family val="3"/>
    </font>
    <font>
      <sz val="11"/>
      <color theme="0"/>
      <name val="ＭＳ Ｐゴシック"/>
      <family val="3"/>
    </font>
    <font>
      <b/>
      <sz val="12"/>
      <color rgb="FF000000"/>
      <name val="ＭＳ Ｐゴシック"/>
      <family val="3"/>
    </font>
    <font>
      <sz val="11"/>
      <color theme="1"/>
      <name val="Meiryo UI"/>
      <family val="3"/>
    </font>
    <font>
      <sz val="14"/>
      <color theme="1"/>
      <name val="Meiryo UI"/>
      <family val="3"/>
    </font>
    <font>
      <b/>
      <sz val="18"/>
      <color theme="0"/>
      <name val="Meiryo UI"/>
      <family val="3"/>
    </font>
    <font>
      <b/>
      <sz val="16"/>
      <color theme="0"/>
      <name val="Meiryo UI"/>
      <family val="3"/>
    </font>
    <font>
      <sz val="16"/>
      <color theme="1"/>
      <name val="Meiryo UI"/>
      <family val="3"/>
    </font>
    <font>
      <b/>
      <sz val="14"/>
      <color rgb="FFFF0000"/>
      <name val="Meiryo UI"/>
      <family val="3"/>
    </font>
    <font>
      <sz val="14"/>
      <color rgb="FFFF0000"/>
      <name val="Meiryo UI"/>
      <family val="3"/>
    </font>
    <font>
      <b/>
      <sz val="14"/>
      <color rgb="FF0000CC"/>
      <name val="Meiryo UI"/>
      <family val="3"/>
    </font>
    <font>
      <b/>
      <sz val="14"/>
      <color theme="1"/>
      <name val="Meiryo UI"/>
      <family val="3"/>
    </font>
    <font>
      <b/>
      <sz val="14"/>
      <color rgb="FF0000FF"/>
      <name val="Meiryo UI"/>
      <family val="3"/>
    </font>
    <font>
      <b/>
      <sz val="8"/>
      <name val="Calibri"/>
      <family val="2"/>
    </font>
  </fonts>
  <fills count="45">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indexed="46"/>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indexed="45"/>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9" tint="0.5999900102615356"/>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13"/>
        <bgColor indexed="64"/>
      </patternFill>
    </fill>
    <fill>
      <patternFill patternType="solid">
        <fgColor rgb="FFFFC000"/>
        <bgColor indexed="64"/>
      </patternFill>
    </fill>
    <fill>
      <patternFill patternType="solid">
        <fgColor indexed="9"/>
        <bgColor indexed="64"/>
      </patternFill>
    </fill>
    <fill>
      <patternFill patternType="solid">
        <fgColor indexed="12"/>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indexed="44"/>
        <bgColor indexed="64"/>
      </patternFill>
    </fill>
    <fill>
      <patternFill patternType="solid">
        <fgColor rgb="FFFF66FF"/>
        <bgColor indexed="64"/>
      </patternFill>
    </fill>
    <fill>
      <patternFill patternType="solid">
        <fgColor indexed="47"/>
        <bgColor indexed="64"/>
      </patternFill>
    </fill>
    <fill>
      <patternFill patternType="solid">
        <fgColor indexed="22"/>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bottom style="double"/>
    </border>
    <border>
      <left>
        <color indexed="63"/>
      </left>
      <right>
        <color indexed="63"/>
      </right>
      <top>
        <color indexed="63"/>
      </top>
      <bottom style="medium"/>
    </border>
    <border>
      <left/>
      <right style="medium"/>
      <top/>
      <botto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bottom style="medium"/>
    </border>
    <border>
      <left style="medium"/>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top/>
      <bottom style="thin"/>
    </border>
    <border>
      <left/>
      <right style="thin"/>
      <top/>
      <bottom style="thin"/>
    </border>
    <border>
      <left style="thin"/>
      <right/>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bottom>
        <color indexed="63"/>
      </bottom>
    </border>
    <border>
      <left style="thin"/>
      <right>
        <color indexed="63"/>
      </right>
      <top>
        <color indexed="63"/>
      </top>
      <bottom style="medium"/>
    </border>
    <border>
      <left style="medium"/>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medium"/>
      <right style="medium"/>
      <top/>
      <bottom style="mediu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right style="medium"/>
      <top style="medium"/>
      <bottom/>
    </border>
    <border>
      <left style="medium"/>
      <right style="hair"/>
      <top style="thin"/>
      <bottom style="hair"/>
    </border>
    <border>
      <left style="hair"/>
      <right style="thin"/>
      <top style="thin"/>
      <bottom style="hair"/>
    </border>
    <border>
      <left style="thin"/>
      <right style="hair"/>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medium"/>
      <right style="hair"/>
      <top style="hair"/>
      <bottom style="thin"/>
    </border>
    <border>
      <left style="hair"/>
      <right style="thin"/>
      <top style="hair"/>
      <bottom style="thin"/>
    </border>
    <border>
      <left style="thin"/>
      <right style="hair"/>
      <top style="hair"/>
      <bottom style="thin"/>
    </border>
    <border>
      <left/>
      <right style="medium"/>
      <top style="medium"/>
      <bottom style="thin"/>
    </border>
    <border>
      <left style="medium"/>
      <right/>
      <top style="medium"/>
      <bottom/>
    </border>
    <border>
      <left/>
      <right style="medium"/>
      <top style="thin"/>
      <bottom style="medium"/>
    </border>
    <border>
      <left style="medium"/>
      <right/>
      <top/>
      <bottom/>
    </border>
    <border>
      <left/>
      <right style="medium"/>
      <top style="medium"/>
      <bottom style="medium"/>
    </border>
    <border>
      <left style="hair"/>
      <right style="medium"/>
      <top style="medium"/>
      <bottom style="medium"/>
    </border>
    <border>
      <left style="hair"/>
      <right style="medium"/>
      <top style="medium"/>
      <bottom style="hair"/>
    </border>
    <border>
      <left style="hair"/>
      <right style="medium"/>
      <top style="hair"/>
      <bottom>
        <color indexed="63"/>
      </bottom>
    </border>
    <border>
      <left style="hair"/>
      <right style="medium"/>
      <top style="thin"/>
      <bottom style="hair"/>
    </border>
    <border>
      <left style="hair"/>
      <right style="medium"/>
      <top style="hair"/>
      <bottom style="medium"/>
    </border>
    <border>
      <left style="hair"/>
      <right style="medium"/>
      <top style="hair"/>
      <bottom style="thin"/>
    </border>
    <border>
      <left/>
      <right style="thin"/>
      <top style="medium"/>
      <bottom/>
    </border>
    <border>
      <left/>
      <right style="hair"/>
      <top style="medium"/>
      <bottom/>
    </border>
    <border>
      <left style="hair"/>
      <right/>
      <top style="medium"/>
      <bottom/>
    </border>
    <border>
      <left style="hair"/>
      <right/>
      <top style="medium"/>
      <bottom style="thin"/>
    </border>
    <border>
      <left style="medium"/>
      <right/>
      <top/>
      <bottom style="medium"/>
    </border>
    <border>
      <left>
        <color indexed="63"/>
      </left>
      <right style="thin"/>
      <top>
        <color indexed="63"/>
      </top>
      <bottom style="medium"/>
    </border>
    <border>
      <left>
        <color indexed="63"/>
      </left>
      <right style="hair"/>
      <top style="thin"/>
      <bottom style="medium"/>
    </border>
    <border>
      <left style="hair"/>
      <right/>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medium"/>
      <bottom/>
    </border>
    <border>
      <left style="thin"/>
      <right style="thin"/>
      <top style="thin"/>
      <bottom style="medium"/>
    </border>
    <border>
      <left style="thin"/>
      <right style="thin"/>
      <top/>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thin"/>
      <top/>
      <bottom style="thin"/>
    </border>
    <border>
      <left style="thin"/>
      <right>
        <color indexed="63"/>
      </right>
      <top style="thin"/>
      <bottom style="thin"/>
    </border>
    <border>
      <left style="thin"/>
      <right style="medium"/>
      <top style="thin"/>
      <bottom style="thin"/>
    </border>
    <border>
      <left style="medium"/>
      <right style="thin"/>
      <top/>
      <bottom style="thin"/>
    </border>
    <border>
      <left style="thin">
        <color indexed="12"/>
      </left>
      <right style="thin">
        <color indexed="12"/>
      </right>
      <top style="thin">
        <color indexed="12"/>
      </top>
      <bottom style="thin">
        <color indexed="12"/>
      </bottom>
    </border>
    <border>
      <left style="thin">
        <color indexed="10"/>
      </left>
      <right style="thin">
        <color indexed="10"/>
      </right>
      <top style="thin">
        <color indexed="10"/>
      </top>
      <bottom style="thin">
        <color indexed="10"/>
      </bottom>
    </border>
    <border>
      <left style="thin">
        <color indexed="12"/>
      </left>
      <right style="thin">
        <color indexed="12"/>
      </right>
      <top>
        <color indexed="63"/>
      </top>
      <bottom style="hair">
        <color indexed="12"/>
      </bottom>
    </border>
    <border>
      <left style="thin">
        <color indexed="10"/>
      </left>
      <right style="thin">
        <color indexed="10"/>
      </right>
      <top>
        <color indexed="63"/>
      </top>
      <bottom style="hair">
        <color indexed="10"/>
      </bottom>
    </border>
    <border>
      <left style="thin">
        <color indexed="12"/>
      </left>
      <right style="thin">
        <color indexed="12"/>
      </right>
      <top style="hair">
        <color indexed="12"/>
      </top>
      <bottom style="hair">
        <color indexed="12"/>
      </bottom>
    </border>
    <border>
      <left style="thin">
        <color indexed="10"/>
      </left>
      <right style="thin">
        <color indexed="10"/>
      </right>
      <top style="hair">
        <color indexed="10"/>
      </top>
      <bottom style="hair">
        <color indexed="10"/>
      </bottom>
    </border>
    <border>
      <left style="thin">
        <color indexed="10"/>
      </left>
      <right style="thin">
        <color indexed="10"/>
      </right>
      <top style="hair">
        <color indexed="10"/>
      </top>
      <bottom>
        <color indexed="63"/>
      </bottom>
    </border>
    <border>
      <left style="thin">
        <color indexed="10"/>
      </left>
      <right style="thin">
        <color indexed="10"/>
      </right>
      <top style="hair">
        <color indexed="10"/>
      </top>
      <bottom style="thin">
        <color indexed="10"/>
      </bottom>
    </border>
    <border>
      <left style="thin">
        <color indexed="12"/>
      </left>
      <right style="thin">
        <color indexed="12"/>
      </right>
      <top style="hair">
        <color indexed="12"/>
      </top>
      <bottom>
        <color indexed="63"/>
      </bottom>
    </border>
    <border>
      <left style="thin">
        <color indexed="12"/>
      </left>
      <right style="thin">
        <color indexed="12"/>
      </right>
      <top style="hair">
        <color indexed="12"/>
      </top>
      <bottom style="thin">
        <color indexed="12"/>
      </bottom>
    </border>
    <border>
      <left style="medium"/>
      <right style="hair"/>
      <top style="medium"/>
      <bottom/>
    </border>
    <border>
      <left style="hair"/>
      <right style="hair"/>
      <top style="medium"/>
      <bottom/>
    </border>
    <border>
      <left>
        <color indexed="63"/>
      </left>
      <right>
        <color indexed="63"/>
      </right>
      <top style="thin"/>
      <bottom style="thin"/>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bottom>
        <color indexed="63"/>
      </bottom>
    </border>
    <border>
      <left>
        <color indexed="63"/>
      </left>
      <right style="thin"/>
      <top style="thin"/>
      <bottom style="thin"/>
    </border>
    <border>
      <left>
        <color indexed="63"/>
      </left>
      <right style="hair"/>
      <top/>
      <bottom style="thin"/>
    </border>
    <border>
      <left>
        <color indexed="63"/>
      </left>
      <right style="hair"/>
      <top>
        <color indexed="63"/>
      </top>
      <bottom>
        <color indexed="63"/>
      </bottom>
    </border>
    <border>
      <left style="hair"/>
      <right>
        <color indexed="63"/>
      </right>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7" fontId="58" fillId="0" borderId="0" applyFont="0" applyFill="0" applyBorder="0" applyAlignment="0" applyProtection="0"/>
    <xf numFmtId="0" fontId="60" fillId="2" borderId="1" applyNumberFormat="0" applyAlignment="0" applyProtection="0"/>
    <xf numFmtId="177" fontId="58" fillId="0" borderId="0" applyFont="0" applyFill="0" applyBorder="0" applyAlignment="0" applyProtection="0"/>
    <xf numFmtId="176" fontId="58" fillId="0" borderId="0" applyFont="0" applyFill="0" applyBorder="0" applyAlignment="0" applyProtection="0"/>
    <xf numFmtId="0" fontId="0" fillId="3" borderId="0" applyNumberFormat="0" applyBorder="0" applyAlignment="0" applyProtection="0"/>
    <xf numFmtId="176" fontId="58" fillId="0" borderId="0" applyFont="0" applyFill="0" applyBorder="0" applyAlignment="0" applyProtection="0"/>
    <xf numFmtId="0" fontId="0" fillId="4" borderId="0" applyNumberFormat="0" applyBorder="0" applyAlignment="0" applyProtection="0"/>
    <xf numFmtId="0" fontId="12" fillId="5" borderId="2" applyNumberFormat="0" applyFont="0" applyAlignment="0" applyProtection="0"/>
    <xf numFmtId="9" fontId="12" fillId="0" borderId="0" applyFont="0" applyFill="0" applyBorder="0" applyAlignment="0" applyProtection="0"/>
    <xf numFmtId="0" fontId="48" fillId="0" borderId="0" applyNumberFormat="0" applyFill="0" applyBorder="0" applyAlignment="0" applyProtection="0"/>
    <xf numFmtId="0" fontId="61" fillId="6" borderId="0" applyNumberFormat="0" applyBorder="0" applyAlignment="0" applyProtection="0"/>
    <xf numFmtId="0" fontId="50"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1" fillId="8" borderId="0" applyNumberFormat="0" applyBorder="0" applyAlignment="0" applyProtection="0"/>
    <xf numFmtId="0" fontId="67" fillId="9"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9" borderId="1" applyNumberFormat="0" applyAlignment="0" applyProtection="0"/>
    <xf numFmtId="0" fontId="71" fillId="0" borderId="7" applyNumberFormat="0" applyFill="0" applyAlignment="0" applyProtection="0"/>
    <xf numFmtId="0" fontId="71" fillId="0" borderId="0" applyNumberFormat="0" applyFill="0" applyBorder="0" applyAlignment="0" applyProtection="0"/>
    <xf numFmtId="0" fontId="61" fillId="10" borderId="0" applyNumberFormat="0" applyBorder="0" applyAlignment="0" applyProtection="0"/>
    <xf numFmtId="0" fontId="72" fillId="11" borderId="8" applyNumberFormat="0" applyAlignment="0" applyProtection="0"/>
    <xf numFmtId="0" fontId="0" fillId="12" borderId="0" applyNumberFormat="0" applyBorder="0" applyAlignment="0" applyProtection="0"/>
    <xf numFmtId="0" fontId="73" fillId="0" borderId="9" applyNumberFormat="0" applyFill="0" applyAlignment="0" applyProtection="0"/>
    <xf numFmtId="0" fontId="74" fillId="13" borderId="0" applyNumberFormat="0" applyBorder="0" applyAlignment="0" applyProtection="0"/>
    <xf numFmtId="0" fontId="75" fillId="14" borderId="0" applyNumberFormat="0" applyBorder="0" applyAlignment="0" applyProtection="0"/>
    <xf numFmtId="0" fontId="6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6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0" fillId="30" borderId="0" applyNumberFormat="0" applyBorder="0" applyAlignment="0" applyProtection="0"/>
    <xf numFmtId="0" fontId="61" fillId="31" borderId="0" applyNumberFormat="0" applyBorder="0" applyAlignment="0" applyProtection="0"/>
    <xf numFmtId="0" fontId="0" fillId="0" borderId="0">
      <alignment vertical="center"/>
      <protection/>
    </xf>
    <xf numFmtId="0" fontId="1" fillId="0" borderId="0">
      <alignment/>
      <protection/>
    </xf>
  </cellStyleXfs>
  <cellXfs count="399">
    <xf numFmtId="0" fontId="0" fillId="0" borderId="0" xfId="0" applyFont="1" applyAlignment="1">
      <alignment vertical="center"/>
    </xf>
    <xf numFmtId="0" fontId="0" fillId="0" borderId="0" xfId="0" applyNumberFormat="1" applyAlignment="1">
      <alignment vertical="center"/>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0" xfId="0" applyNumberFormat="1" applyAlignment="1">
      <alignment/>
    </xf>
    <xf numFmtId="0" fontId="0" fillId="0" borderId="0" xfId="0" applyFill="1" applyAlignment="1">
      <alignment vertical="center"/>
    </xf>
    <xf numFmtId="0" fontId="0" fillId="0" borderId="0" xfId="0" applyNumberFormat="1" applyFill="1" applyAlignment="1">
      <alignment/>
    </xf>
    <xf numFmtId="0" fontId="0" fillId="0" borderId="0" xfId="0" applyAlignment="1">
      <alignment horizontal="left" vertical="center"/>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32" borderId="11"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49" fontId="0" fillId="0" borderId="12" xfId="0" applyNumberFormat="1" applyFill="1" applyBorder="1" applyAlignment="1" applyProtection="1">
      <alignment horizontal="center" vertical="center"/>
      <protection/>
    </xf>
    <xf numFmtId="49" fontId="0" fillId="0" borderId="18" xfId="0" applyNumberFormat="1" applyFill="1" applyBorder="1" applyAlignment="1" applyProtection="1">
      <alignment horizontal="center" vertical="center"/>
      <protection/>
    </xf>
    <xf numFmtId="49" fontId="0" fillId="0" borderId="19" xfId="0" applyNumberFormat="1" applyFill="1" applyBorder="1" applyAlignment="1" applyProtection="1">
      <alignment vertical="center"/>
      <protection/>
    </xf>
    <xf numFmtId="49" fontId="0" fillId="0" borderId="20" xfId="0" applyNumberFormat="1" applyFill="1" applyBorder="1" applyAlignment="1" applyProtection="1">
      <alignment vertical="center"/>
      <protection/>
    </xf>
    <xf numFmtId="49" fontId="0" fillId="0" borderId="21" xfId="0" applyNumberFormat="1" applyFill="1" applyBorder="1" applyAlignment="1" applyProtection="1">
      <alignment vertical="center"/>
      <protection/>
    </xf>
    <xf numFmtId="49" fontId="0" fillId="0" borderId="22" xfId="0" applyNumberFormat="1" applyFill="1" applyBorder="1" applyAlignment="1" applyProtection="1">
      <alignment vertical="center"/>
      <protection/>
    </xf>
    <xf numFmtId="49" fontId="0" fillId="0" borderId="23" xfId="0" applyNumberFormat="1" applyFill="1" applyBorder="1" applyAlignment="1" applyProtection="1">
      <alignment horizontal="center" vertical="center"/>
      <protection/>
    </xf>
    <xf numFmtId="49" fontId="0" fillId="0" borderId="24" xfId="0" applyNumberFormat="1" applyFill="1" applyBorder="1" applyAlignment="1" applyProtection="1">
      <alignment horizontal="center" vertical="center"/>
      <protection/>
    </xf>
    <xf numFmtId="49" fontId="0" fillId="0" borderId="25" xfId="0" applyNumberFormat="1" applyFill="1" applyBorder="1" applyAlignment="1" applyProtection="1">
      <alignment horizontal="left" vertical="center"/>
      <protection/>
    </xf>
    <xf numFmtId="49" fontId="0" fillId="0" borderId="24" xfId="0" applyNumberFormat="1" applyFill="1" applyBorder="1" applyAlignment="1" applyProtection="1">
      <alignment horizontal="left" vertical="center"/>
      <protection/>
    </xf>
    <xf numFmtId="49" fontId="0" fillId="0" borderId="25" xfId="0" applyNumberFormat="1" applyFill="1" applyBorder="1" applyAlignment="1" applyProtection="1">
      <alignment horizontal="center" vertical="center" shrinkToFit="1"/>
      <protection/>
    </xf>
    <xf numFmtId="49" fontId="0" fillId="0" borderId="16" xfId="0" applyNumberFormat="1" applyFill="1" applyBorder="1" applyAlignment="1" applyProtection="1">
      <alignment horizontal="left" vertical="center"/>
      <protection/>
    </xf>
    <xf numFmtId="49" fontId="0" fillId="0" borderId="15" xfId="0" applyNumberFormat="1" applyFill="1" applyBorder="1" applyAlignment="1" applyProtection="1">
      <alignment horizontal="left" vertical="center"/>
      <protection/>
    </xf>
    <xf numFmtId="0" fontId="0" fillId="0" borderId="26"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49" fontId="0" fillId="0" borderId="28" xfId="0" applyNumberFormat="1" applyFill="1" applyBorder="1" applyAlignment="1" applyProtection="1">
      <alignment horizontal="left" vertical="center"/>
      <protection/>
    </xf>
    <xf numFmtId="49" fontId="0" fillId="0" borderId="27" xfId="0" applyNumberFormat="1" applyFill="1" applyBorder="1" applyAlignment="1" applyProtection="1">
      <alignment horizontal="left" vertical="center"/>
      <protection/>
    </xf>
    <xf numFmtId="49" fontId="0" fillId="0" borderId="29" xfId="0" applyNumberFormat="1" applyFill="1" applyBorder="1" applyAlignment="1" applyProtection="1">
      <alignment horizontal="center" vertical="center" shrinkToFit="1"/>
      <protection/>
    </xf>
    <xf numFmtId="49" fontId="0" fillId="0" borderId="30" xfId="0" applyNumberFormat="1" applyFill="1" applyBorder="1" applyAlignment="1" applyProtection="1">
      <alignment horizontal="left" vertical="center"/>
      <protection/>
    </xf>
    <xf numFmtId="49" fontId="0" fillId="0" borderId="12" xfId="0" applyNumberFormat="1" applyFill="1" applyBorder="1" applyAlignment="1" applyProtection="1">
      <alignment horizontal="left" vertical="center"/>
      <protection/>
    </xf>
    <xf numFmtId="0" fontId="0" fillId="0" borderId="31" xfId="0" applyBorder="1" applyAlignment="1" applyProtection="1">
      <alignment horizontal="center" vertical="center"/>
      <protection/>
    </xf>
    <xf numFmtId="0" fontId="0" fillId="0" borderId="32" xfId="0" applyBorder="1" applyAlignment="1" applyProtection="1">
      <alignment horizontal="center" vertical="center"/>
      <protection/>
    </xf>
    <xf numFmtId="49" fontId="0" fillId="0" borderId="33" xfId="0" applyNumberFormat="1" applyFill="1" applyBorder="1" applyAlignment="1" applyProtection="1">
      <alignment horizontal="left" vertical="center"/>
      <protection/>
    </xf>
    <xf numFmtId="49" fontId="0" fillId="0" borderId="34" xfId="0" applyNumberFormat="1" applyFill="1" applyBorder="1" applyAlignment="1" applyProtection="1">
      <alignment horizontal="left" vertical="center"/>
      <protection/>
    </xf>
    <xf numFmtId="0" fontId="2" fillId="0" borderId="0" xfId="0" applyFont="1" applyAlignment="1" applyProtection="1">
      <alignment horizontal="left" vertical="center"/>
      <protection/>
    </xf>
    <xf numFmtId="0" fontId="0" fillId="0" borderId="35" xfId="0" applyFont="1" applyBorder="1" applyAlignment="1" applyProtection="1">
      <alignment horizontal="center" vertical="center"/>
      <protection/>
    </xf>
    <xf numFmtId="0" fontId="0" fillId="0" borderId="0" xfId="0" applyFont="1" applyAlignment="1" applyProtection="1">
      <alignment vertical="center"/>
      <protection/>
    </xf>
    <xf numFmtId="0" fontId="3" fillId="0" borderId="0" xfId="0" applyFont="1" applyBorder="1" applyAlignment="1" applyProtection="1">
      <alignment horizontal="center" vertical="center" shrinkToFit="1"/>
      <protection/>
    </xf>
    <xf numFmtId="178" fontId="0" fillId="0" borderId="36" xfId="0" applyNumberFormat="1" applyFill="1" applyBorder="1" applyAlignment="1" applyProtection="1">
      <alignment horizontal="center" vertical="center"/>
      <protection/>
    </xf>
    <xf numFmtId="0" fontId="0" fillId="0" borderId="0" xfId="0" applyAlignment="1" applyProtection="1">
      <alignment vertical="center"/>
      <protection/>
    </xf>
    <xf numFmtId="179" fontId="0" fillId="0" borderId="0" xfId="0" applyNumberFormat="1" applyFill="1" applyBorder="1" applyAlignment="1" applyProtection="1">
      <alignment horizontal="center" vertical="center"/>
      <protection locked="0"/>
    </xf>
    <xf numFmtId="0" fontId="4" fillId="0" borderId="0" xfId="0" applyFont="1" applyAlignment="1" applyProtection="1">
      <alignment horizontal="left" vertical="center"/>
      <protection/>
    </xf>
    <xf numFmtId="180" fontId="0" fillId="0" borderId="0" xfId="0" applyNumberFormat="1" applyFill="1" applyBorder="1" applyAlignment="1" applyProtection="1">
      <alignment horizontal="center" vertical="center"/>
      <protection/>
    </xf>
    <xf numFmtId="0" fontId="5" fillId="0" borderId="37" xfId="0" applyFont="1" applyBorder="1" applyAlignment="1" applyProtection="1">
      <alignment horizontal="center" vertical="center" wrapText="1"/>
      <protection/>
    </xf>
    <xf numFmtId="0" fontId="0" fillId="0" borderId="38" xfId="0" applyBorder="1" applyAlignment="1" applyProtection="1">
      <alignment vertical="center" wrapText="1"/>
      <protection/>
    </xf>
    <xf numFmtId="0" fontId="5" fillId="0" borderId="39" xfId="0" applyFont="1" applyBorder="1" applyAlignment="1" applyProtection="1">
      <alignment horizontal="center" vertical="center" wrapText="1"/>
      <protection/>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5" fillId="0" borderId="0" xfId="0" applyFont="1" applyBorder="1" applyAlignment="1" applyProtection="1">
      <alignment horizontal="center" vertical="center" wrapText="1"/>
      <protection/>
    </xf>
    <xf numFmtId="0" fontId="6" fillId="0" borderId="40"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0" fillId="33" borderId="42" xfId="0" applyFill="1" applyBorder="1" applyAlignment="1" applyProtection="1">
      <alignment horizontal="center" vertical="center"/>
      <protection locked="0"/>
    </xf>
    <xf numFmtId="0" fontId="0" fillId="0" borderId="43" xfId="0" applyFill="1" applyBorder="1" applyAlignment="1" applyProtection="1">
      <alignment vertical="center"/>
      <protection/>
    </xf>
    <xf numFmtId="0" fontId="0" fillId="33" borderId="44" xfId="0" applyFill="1" applyBorder="1" applyAlignment="1" applyProtection="1">
      <alignment horizontal="center" vertical="center"/>
      <protection locked="0"/>
    </xf>
    <xf numFmtId="0" fontId="6" fillId="33" borderId="45"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0" fillId="0" borderId="46"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48" xfId="0" applyFill="1" applyBorder="1" applyAlignment="1" applyProtection="1">
      <alignment horizontal="center" vertical="center"/>
      <protection/>
    </xf>
    <xf numFmtId="0" fontId="0" fillId="0" borderId="49" xfId="0"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0" fillId="33" borderId="50" xfId="0" applyFill="1" applyBorder="1" applyAlignment="1" applyProtection="1">
      <alignment horizontal="center" vertical="center"/>
      <protection locked="0"/>
    </xf>
    <xf numFmtId="0" fontId="0" fillId="0" borderId="51" xfId="0" applyFill="1" applyBorder="1" applyAlignment="1" applyProtection="1">
      <alignment vertical="center"/>
      <protection/>
    </xf>
    <xf numFmtId="0" fontId="0" fillId="33" borderId="52" xfId="0"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locked="0"/>
    </xf>
    <xf numFmtId="0" fontId="0" fillId="0" borderId="53" xfId="0" applyFill="1" applyBorder="1" applyAlignment="1" applyProtection="1">
      <alignment horizontal="center" vertical="center"/>
      <protection/>
    </xf>
    <xf numFmtId="0" fontId="0" fillId="0" borderId="54" xfId="0" applyFill="1" applyBorder="1" applyAlignment="1" applyProtection="1">
      <alignment vertical="center"/>
      <protection/>
    </xf>
    <xf numFmtId="0" fontId="0" fillId="0" borderId="55"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33" borderId="42" xfId="0" applyFill="1" applyBorder="1" applyAlignment="1" applyProtection="1">
      <alignment horizontal="center" vertical="center"/>
      <protection/>
    </xf>
    <xf numFmtId="0" fontId="0" fillId="33" borderId="43" xfId="0" applyFill="1" applyBorder="1" applyAlignment="1" applyProtection="1">
      <alignment vertical="center"/>
      <protection/>
    </xf>
    <xf numFmtId="0" fontId="0" fillId="33" borderId="44" xfId="0"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0" fillId="19" borderId="56" xfId="0" applyFill="1" applyBorder="1" applyAlignment="1" applyProtection="1">
      <alignment horizontal="center" vertical="center"/>
      <protection/>
    </xf>
    <xf numFmtId="0" fontId="0" fillId="33" borderId="57" xfId="0" applyFill="1" applyBorder="1" applyAlignment="1" applyProtection="1">
      <alignment vertical="center"/>
      <protection/>
    </xf>
    <xf numFmtId="0" fontId="0" fillId="19" borderId="58" xfId="0" applyFill="1" applyBorder="1" applyAlignment="1" applyProtection="1">
      <alignment horizontal="center" vertical="center"/>
      <protection/>
    </xf>
    <xf numFmtId="0" fontId="0" fillId="0" borderId="14" xfId="0" applyFill="1" applyBorder="1" applyAlignment="1" applyProtection="1">
      <alignment horizontal="center" vertical="center" wrapText="1"/>
      <protection/>
    </xf>
    <xf numFmtId="0" fontId="0" fillId="33" borderId="50" xfId="0" applyFill="1" applyBorder="1" applyAlignment="1" applyProtection="1">
      <alignment horizontal="center" vertical="center"/>
      <protection/>
    </xf>
    <xf numFmtId="0" fontId="0" fillId="33" borderId="51" xfId="0" applyFill="1" applyBorder="1" applyAlignment="1" applyProtection="1">
      <alignment vertical="center"/>
      <protection/>
    </xf>
    <xf numFmtId="0" fontId="0" fillId="33" borderId="52" xfId="0" applyFill="1" applyBorder="1" applyAlignment="1" applyProtection="1">
      <alignment horizontal="center" vertical="center"/>
      <protection/>
    </xf>
    <xf numFmtId="0" fontId="2" fillId="19" borderId="19" xfId="0" applyFont="1" applyFill="1" applyBorder="1" applyAlignment="1" applyProtection="1">
      <alignment horizontal="center" vertical="center"/>
      <protection/>
    </xf>
    <xf numFmtId="0" fontId="2" fillId="33" borderId="36" xfId="0" applyFont="1" applyFill="1" applyBorder="1" applyAlignment="1" applyProtection="1">
      <alignment horizontal="center" vertical="center"/>
      <protection/>
    </xf>
    <xf numFmtId="0" fontId="0" fillId="19" borderId="53" xfId="0" applyFill="1" applyBorder="1" applyAlignment="1" applyProtection="1">
      <alignment horizontal="center" vertical="center"/>
      <protection/>
    </xf>
    <xf numFmtId="0" fontId="0" fillId="33" borderId="54" xfId="0" applyFill="1" applyBorder="1" applyAlignment="1" applyProtection="1">
      <alignment vertical="center"/>
      <protection/>
    </xf>
    <xf numFmtId="0" fontId="0" fillId="19" borderId="55"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7" fillId="0" borderId="0" xfId="0" applyFont="1" applyFill="1" applyAlignment="1" applyProtection="1">
      <alignment vertical="center" wrapText="1"/>
      <protection/>
    </xf>
    <xf numFmtId="0" fontId="6" fillId="34" borderId="60" xfId="0" applyFont="1" applyFill="1" applyBorder="1" applyAlignment="1" applyProtection="1">
      <alignment vertical="top" wrapText="1"/>
      <protection/>
    </xf>
    <xf numFmtId="0" fontId="6" fillId="34" borderId="41" xfId="0" applyFont="1" applyFill="1" applyBorder="1" applyAlignment="1" applyProtection="1">
      <alignment vertical="top" wrapText="1"/>
      <protection/>
    </xf>
    <xf numFmtId="0" fontId="6" fillId="34" borderId="49" xfId="0" applyFont="1" applyFill="1" applyBorder="1" applyAlignment="1" applyProtection="1">
      <alignment vertical="top" wrapText="1"/>
      <protection/>
    </xf>
    <xf numFmtId="49" fontId="0" fillId="0" borderId="61" xfId="0" applyNumberFormat="1" applyFill="1" applyBorder="1" applyAlignment="1" applyProtection="1">
      <alignment vertical="center"/>
      <protection/>
    </xf>
    <xf numFmtId="0" fontId="0" fillId="0" borderId="0" xfId="0" applyFill="1" applyAlignment="1" applyProtection="1">
      <alignment vertical="center" wrapText="1"/>
      <protection/>
    </xf>
    <xf numFmtId="0" fontId="6" fillId="34" borderId="62" xfId="0" applyFont="1" applyFill="1" applyBorder="1" applyAlignment="1" applyProtection="1">
      <alignment vertical="top" wrapText="1"/>
      <protection/>
    </xf>
    <xf numFmtId="0" fontId="6" fillId="34" borderId="0" xfId="0" applyFont="1" applyFill="1" applyBorder="1" applyAlignment="1" applyProtection="1">
      <alignment vertical="top" wrapText="1"/>
      <protection/>
    </xf>
    <xf numFmtId="0" fontId="6" fillId="34" borderId="13" xfId="0" applyFont="1" applyFill="1" applyBorder="1" applyAlignment="1" applyProtection="1">
      <alignment vertical="top" wrapText="1"/>
      <protection/>
    </xf>
    <xf numFmtId="49" fontId="0" fillId="0" borderId="59" xfId="0" applyNumberFormat="1" applyFill="1" applyBorder="1" applyAlignment="1" applyProtection="1">
      <alignment horizontal="left" vertical="center"/>
      <protection/>
    </xf>
    <xf numFmtId="49" fontId="0" fillId="0" borderId="18" xfId="0" applyNumberFormat="1" applyFill="1" applyBorder="1" applyAlignment="1" applyProtection="1">
      <alignment horizontal="left" vertical="center"/>
      <protection/>
    </xf>
    <xf numFmtId="49" fontId="0" fillId="0" borderId="63" xfId="0" applyNumberFormat="1" applyFill="1" applyBorder="1" applyAlignment="1" applyProtection="1">
      <alignment horizontal="left" vertical="center"/>
      <protection/>
    </xf>
    <xf numFmtId="0" fontId="0" fillId="0" borderId="0" xfId="0" applyFill="1" applyAlignment="1" applyProtection="1">
      <alignment vertical="top" wrapText="1"/>
      <protection/>
    </xf>
    <xf numFmtId="0" fontId="6" fillId="0" borderId="41"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0" fillId="0" borderId="0" xfId="0" applyFill="1" applyAlignment="1" applyProtection="1">
      <alignment vertical="top"/>
      <protection/>
    </xf>
    <xf numFmtId="0" fontId="0" fillId="0" borderId="64" xfId="0" applyBorder="1" applyAlignment="1" applyProtection="1">
      <alignment vertical="center" wrapText="1"/>
      <protection/>
    </xf>
    <xf numFmtId="0" fontId="0" fillId="0" borderId="65" xfId="0" applyFill="1" applyBorder="1" applyAlignment="1" applyProtection="1">
      <alignment vertical="center"/>
      <protection/>
    </xf>
    <xf numFmtId="0" fontId="0" fillId="0" borderId="66" xfId="0" applyFill="1" applyBorder="1" applyAlignment="1" applyProtection="1">
      <alignment vertical="center"/>
      <protection/>
    </xf>
    <xf numFmtId="0" fontId="0" fillId="0" borderId="67" xfId="0" applyFill="1" applyBorder="1" applyAlignment="1" applyProtection="1">
      <alignment vertical="center"/>
      <protection/>
    </xf>
    <xf numFmtId="0" fontId="0" fillId="0" borderId="68" xfId="0" applyFill="1" applyBorder="1" applyAlignment="1" applyProtection="1">
      <alignment vertical="center"/>
      <protection/>
    </xf>
    <xf numFmtId="0" fontId="0" fillId="33" borderId="65"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67" xfId="0" applyFill="1" applyBorder="1" applyAlignment="1" applyProtection="1">
      <alignment vertical="center"/>
      <protection/>
    </xf>
    <xf numFmtId="0" fontId="0" fillId="33" borderId="68" xfId="0" applyFill="1" applyBorder="1" applyAlignment="1" applyProtection="1">
      <alignment vertical="center"/>
      <protection/>
    </xf>
    <xf numFmtId="0" fontId="61" fillId="0" borderId="0" xfId="0" applyFont="1" applyAlignment="1" applyProtection="1">
      <alignment vertical="center"/>
      <protection/>
    </xf>
    <xf numFmtId="56" fontId="76" fillId="0" borderId="0" xfId="0" applyNumberFormat="1" applyFont="1" applyFill="1" applyBorder="1" applyAlignment="1" applyProtection="1">
      <alignment horizontal="center" vertical="center"/>
      <protection/>
    </xf>
    <xf numFmtId="0" fontId="76" fillId="0" borderId="0" xfId="0" applyFont="1" applyFill="1" applyBorder="1" applyAlignment="1" applyProtection="1">
      <alignment horizontal="center" vertical="center"/>
      <protection/>
    </xf>
    <xf numFmtId="0" fontId="0" fillId="35" borderId="11" xfId="0" applyFill="1" applyBorder="1" applyAlignment="1" applyProtection="1">
      <alignment horizontal="center" vertical="center"/>
      <protection/>
    </xf>
    <xf numFmtId="0" fontId="77" fillId="0" borderId="0" xfId="0" applyFont="1" applyAlignment="1" applyProtection="1">
      <alignment horizontal="center" vertical="center"/>
      <protection/>
    </xf>
    <xf numFmtId="0" fontId="0" fillId="0" borderId="31" xfId="0" applyFill="1" applyBorder="1" applyAlignment="1" applyProtection="1">
      <alignment horizontal="center" vertical="center" wrapText="1"/>
      <protection/>
    </xf>
    <xf numFmtId="0" fontId="0" fillId="0" borderId="63" xfId="0" applyFill="1" applyBorder="1" applyAlignment="1" applyProtection="1">
      <alignment horizontal="center" vertical="center"/>
      <protection/>
    </xf>
    <xf numFmtId="0" fontId="0" fillId="34" borderId="31"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0" fontId="1" fillId="0" borderId="19" xfId="0" applyNumberFormat="1" applyFont="1" applyFill="1" applyBorder="1" applyAlignment="1" applyProtection="1">
      <alignment vertical="center"/>
      <protection/>
    </xf>
    <xf numFmtId="0" fontId="1" fillId="0" borderId="20" xfId="0" applyNumberFormat="1" applyFont="1" applyFill="1" applyBorder="1" applyAlignment="1" applyProtection="1">
      <alignment vertical="center"/>
      <protection/>
    </xf>
    <xf numFmtId="0" fontId="1" fillId="0" borderId="21" xfId="0" applyNumberFormat="1" applyFont="1" applyFill="1" applyBorder="1" applyAlignment="1" applyProtection="1">
      <alignment vertical="center"/>
      <protection/>
    </xf>
    <xf numFmtId="0" fontId="1" fillId="0" borderId="22" xfId="0" applyNumberFormat="1" applyFont="1" applyFill="1" applyBorder="1" applyAlignment="1" applyProtection="1">
      <alignment vertical="center"/>
      <protection/>
    </xf>
    <xf numFmtId="49" fontId="0" fillId="17" borderId="25" xfId="0" applyNumberFormat="1" applyFill="1" applyBorder="1" applyAlignment="1" applyProtection="1">
      <alignment horizontal="left" vertical="center"/>
      <protection locked="0"/>
    </xf>
    <xf numFmtId="49" fontId="0" fillId="17" borderId="24" xfId="0" applyNumberFormat="1" applyFill="1" applyBorder="1" applyAlignment="1" applyProtection="1">
      <alignment horizontal="left" vertical="center"/>
      <protection locked="0"/>
    </xf>
    <xf numFmtId="49" fontId="0" fillId="0" borderId="25"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49" fontId="0" fillId="17" borderId="28" xfId="0" applyNumberFormat="1" applyFill="1" applyBorder="1" applyAlignment="1" applyProtection="1">
      <alignment horizontal="left" vertical="center"/>
      <protection locked="0"/>
    </xf>
    <xf numFmtId="49" fontId="0" fillId="17" borderId="27" xfId="0" applyNumberFormat="1" applyFill="1" applyBorder="1" applyAlignment="1" applyProtection="1">
      <alignment horizontal="left" vertical="center"/>
      <protection locked="0"/>
    </xf>
    <xf numFmtId="0" fontId="0" fillId="0" borderId="29" xfId="0" applyBorder="1" applyAlignment="1" applyProtection="1">
      <alignment horizontal="center" vertical="center"/>
      <protection/>
    </xf>
    <xf numFmtId="49" fontId="0" fillId="17" borderId="30" xfId="0" applyNumberFormat="1" applyFill="1" applyBorder="1" applyAlignment="1" applyProtection="1">
      <alignment horizontal="center" vertical="center"/>
      <protection locked="0"/>
    </xf>
    <xf numFmtId="49" fontId="0" fillId="17" borderId="12" xfId="0" applyNumberFormat="1" applyFill="1" applyBorder="1" applyAlignment="1" applyProtection="1">
      <alignment horizontal="center" vertical="center"/>
      <protection locked="0"/>
    </xf>
    <xf numFmtId="0" fontId="1" fillId="0" borderId="33" xfId="0" applyNumberFormat="1" applyFont="1" applyFill="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78" fillId="17" borderId="31" xfId="0" applyNumberFormat="1" applyFont="1" applyFill="1" applyBorder="1" applyAlignment="1" applyProtection="1">
      <alignment vertical="center" wrapText="1"/>
      <protection locked="0"/>
    </xf>
    <xf numFmtId="0" fontId="78" fillId="17" borderId="63" xfId="0" applyNumberFormat="1" applyFont="1" applyFill="1" applyBorder="1" applyAlignment="1" applyProtection="1">
      <alignment vertical="center" wrapText="1"/>
      <protection locked="0"/>
    </xf>
    <xf numFmtId="0" fontId="79" fillId="0" borderId="34" xfId="0" applyNumberFormat="1" applyFont="1" applyFill="1" applyBorder="1" applyAlignment="1" applyProtection="1">
      <alignment horizontal="center" vertical="top" wrapText="1"/>
      <protection locked="0"/>
    </xf>
    <xf numFmtId="0" fontId="0" fillId="0" borderId="60" xfId="0" applyBorder="1" applyAlignment="1" applyProtection="1">
      <alignment horizontal="center" vertical="center" wrapText="1"/>
      <protection/>
    </xf>
    <xf numFmtId="0" fontId="0" fillId="0" borderId="70" xfId="0" applyBorder="1" applyAlignment="1" applyProtection="1">
      <alignment horizontal="center" vertical="center"/>
      <protection/>
    </xf>
    <xf numFmtId="49" fontId="0" fillId="0" borderId="71" xfId="0" applyNumberFormat="1" applyFill="1" applyBorder="1" applyAlignment="1" applyProtection="1">
      <alignment horizontal="center" vertical="center" wrapText="1"/>
      <protection/>
    </xf>
    <xf numFmtId="49" fontId="0" fillId="17" borderId="72" xfId="0" applyNumberFormat="1" applyFill="1" applyBorder="1" applyAlignment="1" applyProtection="1">
      <alignment horizontal="left" vertical="center"/>
      <protection locked="0"/>
    </xf>
    <xf numFmtId="49" fontId="0" fillId="17" borderId="70" xfId="0" applyNumberFormat="1" applyFill="1" applyBorder="1" applyAlignment="1" applyProtection="1">
      <alignment horizontal="left" vertical="center"/>
      <protection locked="0"/>
    </xf>
    <xf numFmtId="49" fontId="0" fillId="0" borderId="71" xfId="0" applyNumberFormat="1" applyFill="1" applyBorder="1" applyAlignment="1" applyProtection="1">
      <alignment horizontal="center" vertical="center"/>
      <protection/>
    </xf>
    <xf numFmtId="49" fontId="0" fillId="17" borderId="73" xfId="0" applyNumberFormat="1" applyFill="1" applyBorder="1" applyAlignment="1" applyProtection="1">
      <alignment horizontal="left" vertical="center"/>
      <protection locked="0"/>
    </xf>
    <xf numFmtId="0" fontId="0" fillId="0" borderId="74" xfId="0" applyBorder="1" applyAlignment="1" applyProtection="1">
      <alignment horizontal="center" vertical="center"/>
      <protection/>
    </xf>
    <xf numFmtId="0" fontId="0" fillId="0" borderId="75" xfId="0" applyBorder="1" applyAlignment="1" applyProtection="1">
      <alignment horizontal="center" vertical="center"/>
      <protection/>
    </xf>
    <xf numFmtId="49" fontId="0" fillId="0" borderId="76" xfId="0" applyNumberFormat="1" applyFill="1" applyBorder="1" applyAlignment="1" applyProtection="1">
      <alignment horizontal="center" vertical="center" wrapText="1"/>
      <protection/>
    </xf>
    <xf numFmtId="49" fontId="0" fillId="17" borderId="77" xfId="0" applyNumberFormat="1" applyFill="1" applyBorder="1" applyAlignment="1" applyProtection="1">
      <alignment horizontal="left" vertical="center"/>
      <protection locked="0"/>
    </xf>
    <xf numFmtId="49" fontId="0" fillId="17" borderId="20" xfId="0" applyNumberFormat="1" applyFill="1" applyBorder="1" applyAlignment="1" applyProtection="1">
      <alignment horizontal="left" vertical="center"/>
      <protection locked="0"/>
    </xf>
    <xf numFmtId="49" fontId="0" fillId="0" borderId="76" xfId="0" applyNumberFormat="1" applyFill="1" applyBorder="1" applyAlignment="1" applyProtection="1">
      <alignment horizontal="center" vertical="center"/>
      <protection/>
    </xf>
    <xf numFmtId="49" fontId="0" fillId="17" borderId="12" xfId="0" applyNumberFormat="1" applyFill="1" applyBorder="1" applyAlignment="1" applyProtection="1">
      <alignment horizontal="left" vertical="center"/>
      <protection locked="0"/>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78" xfId="0" applyFont="1" applyBorder="1" applyAlignment="1" applyProtection="1">
      <alignment horizontal="center" vertical="center" wrapText="1"/>
      <protection/>
    </xf>
    <xf numFmtId="0" fontId="2" fillId="0" borderId="79" xfId="0" applyFont="1" applyBorder="1" applyAlignment="1" applyProtection="1">
      <alignment horizontal="center" vertical="center"/>
      <protection/>
    </xf>
    <xf numFmtId="0" fontId="8" fillId="0" borderId="0" xfId="0" applyFont="1" applyFill="1" applyAlignment="1" applyProtection="1">
      <alignment vertical="center"/>
      <protection/>
    </xf>
    <xf numFmtId="0" fontId="0" fillId="0" borderId="0" xfId="0" applyBorder="1" applyAlignment="1" applyProtection="1">
      <alignment horizontal="right" vertical="center"/>
      <protection/>
    </xf>
    <xf numFmtId="0" fontId="2" fillId="0" borderId="14" xfId="0" applyFont="1" applyBorder="1" applyAlignment="1" applyProtection="1">
      <alignment horizontal="center" vertical="center" shrinkToFit="1"/>
      <protection/>
    </xf>
    <xf numFmtId="0" fontId="11" fillId="0" borderId="35" xfId="0" applyFont="1" applyBorder="1" applyAlignment="1" applyProtection="1">
      <alignment horizontal="center" vertical="center" shrinkToFit="1"/>
      <protection/>
    </xf>
    <xf numFmtId="0" fontId="0" fillId="0" borderId="80" xfId="0" applyFill="1" applyBorder="1" applyAlignment="1" applyProtection="1">
      <alignment horizontal="center" vertical="center"/>
      <protection/>
    </xf>
    <xf numFmtId="0" fontId="0" fillId="0" borderId="81" xfId="0" applyFill="1" applyBorder="1" applyAlignment="1" applyProtection="1">
      <alignment horizontal="center" vertical="center"/>
      <protection/>
    </xf>
    <xf numFmtId="180" fontId="0" fillId="0" borderId="0" xfId="0" applyNumberFormat="1" applyFill="1" applyBorder="1" applyAlignment="1" applyProtection="1">
      <alignment horizontal="right" vertical="center"/>
      <protection/>
    </xf>
    <xf numFmtId="180" fontId="0" fillId="0" borderId="19" xfId="0" applyNumberFormat="1" applyFill="1" applyBorder="1" applyAlignment="1" applyProtection="1">
      <alignment horizontal="center" vertical="center"/>
      <protection/>
    </xf>
    <xf numFmtId="180" fontId="80" fillId="0" borderId="36" xfId="0" applyNumberFormat="1" applyFont="1" applyFill="1"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82" xfId="0" applyBorder="1" applyAlignment="1" applyProtection="1">
      <alignment horizontal="center" vertical="center" wrapText="1"/>
      <protection/>
    </xf>
    <xf numFmtId="0" fontId="0" fillId="0" borderId="82" xfId="0" applyBorder="1" applyAlignment="1" applyProtection="1">
      <alignment horizontal="center" vertical="center"/>
      <protection/>
    </xf>
    <xf numFmtId="0" fontId="0" fillId="0" borderId="82" xfId="0" applyBorder="1" applyAlignment="1" applyProtection="1">
      <alignment vertical="center"/>
      <protection/>
    </xf>
    <xf numFmtId="0" fontId="0" fillId="0" borderId="83"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84" xfId="0" applyBorder="1" applyAlignment="1" applyProtection="1">
      <alignment vertical="center"/>
      <protection/>
    </xf>
    <xf numFmtId="0" fontId="0" fillId="0" borderId="85" xfId="0" applyBorder="1" applyAlignment="1" applyProtection="1">
      <alignment horizontal="center" vertical="center"/>
      <protection/>
    </xf>
    <xf numFmtId="0" fontId="1" fillId="0" borderId="21" xfId="0" applyFont="1" applyFill="1" applyBorder="1" applyAlignment="1" applyProtection="1">
      <alignment horizontal="center" vertical="center" wrapText="1"/>
      <protection/>
    </xf>
    <xf numFmtId="0" fontId="1" fillId="0" borderId="61" xfId="0" applyFont="1" applyFill="1" applyBorder="1" applyAlignment="1" applyProtection="1">
      <alignment horizontal="center" vertical="center" wrapText="1"/>
      <protection/>
    </xf>
    <xf numFmtId="0" fontId="0" fillId="4" borderId="78" xfId="0" applyFill="1" applyBorder="1" applyAlignment="1" applyProtection="1">
      <alignment horizontal="center" vertical="center"/>
      <protection/>
    </xf>
    <xf numFmtId="0" fontId="0" fillId="4" borderId="82" xfId="0" applyFill="1" applyBorder="1" applyAlignment="1" applyProtection="1">
      <alignment horizontal="center" vertical="center"/>
      <protection/>
    </xf>
    <xf numFmtId="0" fontId="0" fillId="4" borderId="82" xfId="0" applyFill="1" applyBorder="1" applyAlignment="1" applyProtection="1">
      <alignment vertical="center"/>
      <protection/>
    </xf>
    <xf numFmtId="0" fontId="0" fillId="4" borderId="83" xfId="0" applyFill="1" applyBorder="1" applyAlignment="1" applyProtection="1">
      <alignment horizontal="center" vertical="center"/>
      <protection/>
    </xf>
    <xf numFmtId="0" fontId="0" fillId="4" borderId="79" xfId="0" applyFill="1" applyBorder="1" applyAlignment="1" applyProtection="1">
      <alignment horizontal="center" vertical="center"/>
      <protection/>
    </xf>
    <xf numFmtId="0" fontId="0" fillId="4" borderId="86" xfId="0" applyFill="1" applyBorder="1" applyAlignment="1" applyProtection="1">
      <alignment horizontal="center" vertical="center"/>
      <protection/>
    </xf>
    <xf numFmtId="0" fontId="0" fillId="4" borderId="87" xfId="0" applyFill="1" applyBorder="1" applyAlignment="1" applyProtection="1">
      <alignment horizontal="center" vertical="center"/>
      <protection/>
    </xf>
    <xf numFmtId="0" fontId="0" fillId="4" borderId="87" xfId="0" applyFill="1" applyBorder="1" applyAlignment="1" applyProtection="1">
      <alignment vertical="center"/>
      <protection/>
    </xf>
    <xf numFmtId="0" fontId="0" fillId="4" borderId="29" xfId="0" applyFill="1" applyBorder="1" applyAlignment="1" applyProtection="1">
      <alignment horizontal="center" vertical="center"/>
      <protection/>
    </xf>
    <xf numFmtId="0" fontId="0" fillId="4" borderId="88" xfId="0" applyFill="1" applyBorder="1" applyAlignment="1" applyProtection="1">
      <alignment horizontal="center" vertical="center"/>
      <protection/>
    </xf>
    <xf numFmtId="0" fontId="81" fillId="0" borderId="0" xfId="0" applyFont="1" applyAlignment="1" applyProtection="1">
      <alignment vertical="center"/>
      <protection/>
    </xf>
    <xf numFmtId="0" fontId="12" fillId="0" borderId="78" xfId="0" applyFont="1" applyBorder="1" applyAlignment="1" applyProtection="1">
      <alignment horizontal="center" vertical="center"/>
      <protection/>
    </xf>
    <xf numFmtId="0" fontId="13" fillId="17" borderId="82" xfId="0" applyFont="1" applyFill="1" applyBorder="1" applyAlignment="1" applyProtection="1">
      <alignment horizontal="center" vertical="center" shrinkToFit="1"/>
      <protection locked="0"/>
    </xf>
    <xf numFmtId="0" fontId="13" fillId="0" borderId="82" xfId="0" applyFont="1" applyFill="1" applyBorder="1" applyAlignment="1" applyProtection="1">
      <alignment vertical="center" shrinkToFit="1"/>
      <protection/>
    </xf>
    <xf numFmtId="0" fontId="13" fillId="0" borderId="83" xfId="0" applyFont="1" applyFill="1" applyBorder="1" applyAlignment="1" applyProtection="1">
      <alignment horizontal="center" vertical="center" shrinkToFit="1"/>
      <protection/>
    </xf>
    <xf numFmtId="0" fontId="13" fillId="17" borderId="79" xfId="0" applyFont="1" applyFill="1" applyBorder="1" applyAlignment="1" applyProtection="1">
      <alignment horizontal="center" vertical="center" shrinkToFit="1"/>
      <protection locked="0"/>
    </xf>
    <xf numFmtId="0" fontId="81" fillId="36" borderId="0" xfId="0" applyFont="1" applyFill="1" applyAlignment="1" applyProtection="1">
      <alignment vertical="center"/>
      <protection/>
    </xf>
    <xf numFmtId="0" fontId="12" fillId="0" borderId="89" xfId="0" applyFont="1" applyBorder="1" applyAlignment="1" applyProtection="1">
      <alignment horizontal="center" vertical="center"/>
      <protection/>
    </xf>
    <xf numFmtId="0" fontId="13" fillId="17" borderId="90" xfId="0" applyFont="1" applyFill="1" applyBorder="1" applyAlignment="1" applyProtection="1">
      <alignment horizontal="center" vertical="center" shrinkToFit="1"/>
      <protection locked="0"/>
    </xf>
    <xf numFmtId="0" fontId="13" fillId="0" borderId="90" xfId="0" applyNumberFormat="1" applyFont="1" applyFill="1" applyBorder="1" applyAlignment="1" applyProtection="1">
      <alignment vertical="center" shrinkToFit="1"/>
      <protection/>
    </xf>
    <xf numFmtId="0" fontId="13" fillId="0" borderId="91" xfId="0" applyFont="1" applyFill="1" applyBorder="1" applyAlignment="1" applyProtection="1">
      <alignment horizontal="center" vertical="center" shrinkToFit="1"/>
      <protection/>
    </xf>
    <xf numFmtId="181" fontId="13" fillId="17" borderId="92" xfId="0" applyNumberFormat="1" applyFont="1" applyFill="1" applyBorder="1" applyAlignment="1" applyProtection="1">
      <alignment horizontal="center" vertical="center" shrinkToFit="1"/>
      <protection locked="0"/>
    </xf>
    <xf numFmtId="182" fontId="13" fillId="17" borderId="93" xfId="0" applyNumberFormat="1" applyFont="1" applyFill="1" applyBorder="1" applyAlignment="1" applyProtection="1">
      <alignment horizontal="center" vertical="center" shrinkToFit="1"/>
      <protection locked="0"/>
    </xf>
    <xf numFmtId="0" fontId="0" fillId="0" borderId="89" xfId="0" applyBorder="1" applyAlignment="1" applyProtection="1">
      <alignment horizontal="center" vertical="center"/>
      <protection/>
    </xf>
    <xf numFmtId="0" fontId="13" fillId="17" borderId="87" xfId="0" applyFont="1" applyFill="1" applyBorder="1" applyAlignment="1" applyProtection="1">
      <alignment horizontal="center" vertical="center" shrinkToFit="1"/>
      <protection locked="0"/>
    </xf>
    <xf numFmtId="0" fontId="13" fillId="0" borderId="90" xfId="0" applyFont="1" applyFill="1" applyBorder="1" applyAlignment="1" applyProtection="1">
      <alignment vertical="center" shrinkToFit="1"/>
      <protection/>
    </xf>
    <xf numFmtId="0" fontId="13" fillId="0" borderId="87" xfId="0" applyFont="1" applyFill="1" applyBorder="1" applyAlignment="1" applyProtection="1">
      <alignment horizontal="center" vertical="center" shrinkToFit="1"/>
      <protection/>
    </xf>
    <xf numFmtId="0" fontId="13" fillId="17" borderId="93" xfId="0" applyFont="1" applyFill="1" applyBorder="1" applyAlignment="1" applyProtection="1">
      <alignment horizontal="center" vertical="center" shrinkToFit="1"/>
      <protection locked="0"/>
    </xf>
    <xf numFmtId="0" fontId="13" fillId="17" borderId="91" xfId="0" applyFont="1" applyFill="1" applyBorder="1" applyAlignment="1" applyProtection="1">
      <alignment horizontal="center" vertical="center" shrinkToFit="1"/>
      <protection locked="0"/>
    </xf>
    <xf numFmtId="0" fontId="13" fillId="0" borderId="90" xfId="0" applyFont="1" applyFill="1" applyBorder="1" applyAlignment="1" applyProtection="1">
      <alignment horizontal="center" vertical="center" shrinkToFit="1"/>
      <protection/>
    </xf>
    <xf numFmtId="0" fontId="13" fillId="17" borderId="84" xfId="0" applyFont="1" applyFill="1" applyBorder="1" applyAlignment="1" applyProtection="1">
      <alignment horizontal="center" vertical="center" shrinkToFit="1"/>
      <protection locked="0"/>
    </xf>
    <xf numFmtId="0" fontId="13" fillId="0" borderId="84" xfId="0" applyNumberFormat="1" applyFont="1" applyFill="1" applyBorder="1" applyAlignment="1" applyProtection="1">
      <alignment vertical="center" shrinkToFit="1"/>
      <protection/>
    </xf>
    <xf numFmtId="0" fontId="13" fillId="0" borderId="84" xfId="0" applyFont="1" applyFill="1" applyBorder="1" applyAlignment="1" applyProtection="1">
      <alignment horizontal="center" vertical="center" shrinkToFit="1"/>
      <protection/>
    </xf>
    <xf numFmtId="182" fontId="13" fillId="17" borderId="84" xfId="0" applyNumberFormat="1" applyFont="1" applyFill="1" applyBorder="1" applyAlignment="1" applyProtection="1">
      <alignment horizontal="center" vertical="center" shrinkToFit="1"/>
      <protection locked="0"/>
    </xf>
    <xf numFmtId="182" fontId="13" fillId="17" borderId="81" xfId="0" applyNumberFormat="1" applyFont="1" applyFill="1" applyBorder="1" applyAlignment="1" applyProtection="1">
      <alignment horizontal="center" vertical="center" shrinkToFit="1"/>
      <protection locked="0"/>
    </xf>
    <xf numFmtId="0" fontId="0" fillId="0" borderId="94" xfId="0" applyBorder="1" applyAlignment="1" applyProtection="1">
      <alignment horizontal="center" vertical="center"/>
      <protection/>
    </xf>
    <xf numFmtId="0" fontId="13" fillId="17" borderId="83" xfId="0" applyFont="1" applyFill="1" applyBorder="1" applyAlignment="1" applyProtection="1">
      <alignment horizontal="center" vertical="center" shrinkToFit="1"/>
      <protection locked="0"/>
    </xf>
    <xf numFmtId="0" fontId="13" fillId="0" borderId="91" xfId="0" applyFont="1" applyFill="1" applyBorder="1" applyAlignment="1" applyProtection="1">
      <alignment vertical="center" shrinkToFit="1"/>
      <protection/>
    </xf>
    <xf numFmtId="182" fontId="13" fillId="17" borderId="90" xfId="0" applyNumberFormat="1" applyFont="1" applyFill="1" applyBorder="1" applyAlignment="1" applyProtection="1">
      <alignment horizontal="center" vertical="center" shrinkToFit="1"/>
      <protection locked="0"/>
    </xf>
    <xf numFmtId="0" fontId="13" fillId="17" borderId="85" xfId="0" applyFont="1" applyFill="1" applyBorder="1" applyAlignment="1" applyProtection="1">
      <alignment horizontal="center" vertical="center" shrinkToFit="1"/>
      <protection locked="0"/>
    </xf>
    <xf numFmtId="0" fontId="13" fillId="0" borderId="85" xfId="0" applyFont="1" applyFill="1" applyBorder="1" applyAlignment="1" applyProtection="1">
      <alignment horizontal="center" vertical="center" shrinkToFit="1"/>
      <protection/>
    </xf>
    <xf numFmtId="0" fontId="1" fillId="0" borderId="61" xfId="0" applyNumberFormat="1" applyFont="1" applyFill="1" applyBorder="1" applyAlignment="1" applyProtection="1">
      <alignment vertical="center"/>
      <protection/>
    </xf>
    <xf numFmtId="0" fontId="0" fillId="0" borderId="59" xfId="0" applyNumberFormat="1" applyFill="1" applyBorder="1" applyAlignment="1" applyProtection="1">
      <alignment horizontal="center" vertical="center"/>
      <protection/>
    </xf>
    <xf numFmtId="49" fontId="0" fillId="17" borderId="18" xfId="0" applyNumberFormat="1" applyFill="1" applyBorder="1" applyAlignment="1" applyProtection="1">
      <alignment horizontal="center" vertical="center"/>
      <protection locked="0"/>
    </xf>
    <xf numFmtId="0" fontId="1" fillId="0" borderId="63" xfId="0" applyNumberFormat="1" applyFont="1" applyFill="1" applyBorder="1" applyAlignment="1" applyProtection="1">
      <alignment horizontal="center" vertical="top" wrapText="1"/>
      <protection locked="0"/>
    </xf>
    <xf numFmtId="49" fontId="0" fillId="17" borderId="59" xfId="0" applyNumberFormat="1" applyFill="1" applyBorder="1" applyAlignment="1" applyProtection="1">
      <alignment horizontal="left" vertical="center"/>
      <protection locked="0"/>
    </xf>
    <xf numFmtId="49" fontId="0" fillId="17" borderId="18" xfId="0" applyNumberFormat="1" applyFill="1" applyBorder="1" applyAlignment="1" applyProtection="1">
      <alignment horizontal="left" vertical="center"/>
      <protection locked="0"/>
    </xf>
    <xf numFmtId="0" fontId="7" fillId="0" borderId="0" xfId="0" applyFont="1" applyAlignment="1" applyProtection="1">
      <alignment horizontal="center" vertical="center"/>
      <protection/>
    </xf>
    <xf numFmtId="0" fontId="1" fillId="0" borderId="0" xfId="0" applyFont="1" applyAlignment="1" applyProtection="1">
      <alignment horizontal="center" vertical="center"/>
      <protection/>
    </xf>
    <xf numFmtId="0" fontId="1" fillId="0" borderId="0" xfId="0" applyFont="1" applyAlignment="1" applyProtection="1">
      <alignment vertical="center"/>
      <protection/>
    </xf>
    <xf numFmtId="49" fontId="0" fillId="0" borderId="0" xfId="0" applyNumberFormat="1" applyFill="1" applyBorder="1" applyAlignment="1" applyProtection="1">
      <alignment vertical="center"/>
      <protection/>
    </xf>
    <xf numFmtId="0" fontId="1" fillId="0" borderId="0" xfId="0" applyFont="1" applyBorder="1" applyAlignment="1" applyProtection="1">
      <alignment vertical="center"/>
      <protection/>
    </xf>
    <xf numFmtId="0" fontId="0" fillId="0" borderId="62" xfId="0" applyFill="1" applyBorder="1" applyAlignment="1" applyProtection="1">
      <alignment vertical="center"/>
      <protection/>
    </xf>
    <xf numFmtId="0" fontId="14" fillId="0" borderId="0" xfId="0" applyFont="1" applyFill="1" applyAlignment="1" applyProtection="1">
      <alignment vertical="center"/>
      <protection/>
    </xf>
    <xf numFmtId="0" fontId="1" fillId="0" borderId="62" xfId="0" applyFont="1" applyFill="1" applyBorder="1" applyAlignment="1" applyProtection="1">
      <alignment vertical="center"/>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Alignment="1" applyProtection="1">
      <alignment horizontal="left" vertical="center"/>
      <protection/>
    </xf>
    <xf numFmtId="0" fontId="0" fillId="0" borderId="62" xfId="0" applyFill="1" applyBorder="1" applyAlignment="1" applyProtection="1">
      <alignment horizontal="center" vertical="center"/>
      <protection/>
    </xf>
    <xf numFmtId="0" fontId="15" fillId="0" borderId="0" xfId="0" applyFont="1" applyBorder="1" applyAlignment="1" applyProtection="1">
      <alignment vertical="center"/>
      <protection/>
    </xf>
    <xf numFmtId="0" fontId="0" fillId="0" borderId="0" xfId="0" applyAlignment="1" applyProtection="1">
      <alignment horizontal="right" vertical="center"/>
      <protection/>
    </xf>
    <xf numFmtId="0" fontId="82" fillId="34" borderId="60" xfId="0" applyFont="1" applyFill="1" applyBorder="1" applyAlignment="1" applyProtection="1">
      <alignment horizontal="left" vertical="top" wrapText="1"/>
      <protection/>
    </xf>
    <xf numFmtId="0" fontId="82" fillId="34" borderId="41" xfId="0" applyFont="1" applyFill="1" applyBorder="1" applyAlignment="1" applyProtection="1">
      <alignment horizontal="left" vertical="top" wrapText="1"/>
      <protection/>
    </xf>
    <xf numFmtId="0" fontId="82" fillId="34" borderId="49" xfId="0" applyFont="1" applyFill="1" applyBorder="1" applyAlignment="1" applyProtection="1">
      <alignment horizontal="left" vertical="top" wrapText="1"/>
      <protection/>
    </xf>
    <xf numFmtId="0" fontId="82" fillId="34" borderId="62" xfId="0" applyFont="1" applyFill="1" applyBorder="1" applyAlignment="1" applyProtection="1">
      <alignment horizontal="left" vertical="top" wrapText="1"/>
      <protection/>
    </xf>
    <xf numFmtId="0" fontId="82" fillId="34" borderId="0" xfId="0" applyFont="1" applyFill="1" applyAlignment="1" applyProtection="1">
      <alignment horizontal="left" vertical="top" wrapText="1"/>
      <protection/>
    </xf>
    <xf numFmtId="0" fontId="82" fillId="34" borderId="13" xfId="0" applyFont="1" applyFill="1" applyBorder="1" applyAlignment="1" applyProtection="1">
      <alignment horizontal="left" vertical="top" wrapText="1"/>
      <protection/>
    </xf>
    <xf numFmtId="0" fontId="82" fillId="34" borderId="74" xfId="0" applyFont="1" applyFill="1" applyBorder="1" applyAlignment="1" applyProtection="1">
      <alignment horizontal="left" vertical="top" wrapText="1"/>
      <protection/>
    </xf>
    <xf numFmtId="0" fontId="82" fillId="34" borderId="12" xfId="0" applyFont="1" applyFill="1" applyBorder="1" applyAlignment="1" applyProtection="1">
      <alignment horizontal="left" vertical="top" wrapText="1"/>
      <protection/>
    </xf>
    <xf numFmtId="0" fontId="82" fillId="34" borderId="18" xfId="0" applyFont="1" applyFill="1" applyBorder="1" applyAlignment="1" applyProtection="1">
      <alignment horizontal="left" vertical="top" wrapText="1"/>
      <protection/>
    </xf>
    <xf numFmtId="0" fontId="16" fillId="0" borderId="0" xfId="0" applyFont="1" applyAlignment="1" applyProtection="1">
      <alignment vertical="center"/>
      <protection/>
    </xf>
    <xf numFmtId="0" fontId="8" fillId="37" borderId="95" xfId="0"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shrinkToFit="1"/>
      <protection/>
    </xf>
    <xf numFmtId="0" fontId="8" fillId="38" borderId="96" xfId="0" applyNumberFormat="1" applyFont="1" applyFill="1" applyBorder="1" applyAlignment="1" applyProtection="1">
      <alignment horizontal="center" vertical="center" shrinkToFit="1"/>
      <protection/>
    </xf>
    <xf numFmtId="0" fontId="8"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horizontal="center" vertical="center"/>
      <protection/>
    </xf>
    <xf numFmtId="0" fontId="0" fillId="0" borderId="97" xfId="0" applyBorder="1" applyAlignment="1" applyProtection="1">
      <alignment horizontal="left" vertical="center"/>
      <protection/>
    </xf>
    <xf numFmtId="0" fontId="1" fillId="0" borderId="98" xfId="0" applyNumberFormat="1" applyFont="1" applyFill="1" applyBorder="1" applyAlignment="1" applyProtection="1">
      <alignment vertical="center" shrinkToFit="1"/>
      <protection/>
    </xf>
    <xf numFmtId="49" fontId="11" fillId="0" borderId="0" xfId="0" applyNumberFormat="1" applyFont="1" applyFill="1" applyBorder="1" applyAlignment="1" applyProtection="1">
      <alignment horizontal="center" vertical="center"/>
      <protection/>
    </xf>
    <xf numFmtId="0" fontId="0" fillId="0" borderId="99" xfId="0" applyBorder="1" applyAlignment="1" applyProtection="1">
      <alignment horizontal="left" vertical="center"/>
      <protection/>
    </xf>
    <xf numFmtId="0" fontId="1" fillId="0" borderId="100" xfId="0" applyNumberFormat="1" applyFont="1" applyFill="1" applyBorder="1" applyAlignment="1" applyProtection="1">
      <alignment vertical="center" shrinkToFit="1"/>
      <protection/>
    </xf>
    <xf numFmtId="0" fontId="1" fillId="0" borderId="101" xfId="0" applyNumberFormat="1" applyFont="1" applyFill="1" applyBorder="1" applyAlignment="1" applyProtection="1">
      <alignment vertical="center" shrinkToFit="1"/>
      <protection/>
    </xf>
    <xf numFmtId="0" fontId="0" fillId="0" borderId="99" xfId="0" applyBorder="1" applyAlignment="1" applyProtection="1">
      <alignment horizontal="left" vertical="center" shrinkToFit="1"/>
      <protection/>
    </xf>
    <xf numFmtId="0" fontId="1" fillId="0" borderId="102" xfId="0" applyNumberFormat="1" applyFont="1" applyFill="1" applyBorder="1" applyAlignment="1" applyProtection="1">
      <alignment vertical="center" shrinkToFit="1"/>
      <protection/>
    </xf>
    <xf numFmtId="0" fontId="0" fillId="0" borderId="0" xfId="0" applyNumberFormat="1" applyFont="1" applyFill="1" applyBorder="1" applyAlignment="1" applyProtection="1">
      <alignment vertical="center" shrinkToFit="1"/>
      <protection/>
    </xf>
    <xf numFmtId="0" fontId="0" fillId="0" borderId="103" xfId="0" applyBorder="1" applyAlignment="1" applyProtection="1">
      <alignment horizontal="left" vertical="center" shrinkToFit="1"/>
      <protection/>
    </xf>
    <xf numFmtId="0" fontId="0" fillId="0" borderId="104" xfId="0" applyBorder="1" applyAlignment="1" applyProtection="1">
      <alignment horizontal="left" vertical="center" shrinkToFit="1"/>
      <protection/>
    </xf>
    <xf numFmtId="0" fontId="12" fillId="0" borderId="0" xfId="0" applyNumberFormat="1" applyFont="1" applyFill="1" applyBorder="1" applyAlignment="1" applyProtection="1">
      <alignment vertical="center" shrinkToFit="1"/>
      <protection/>
    </xf>
    <xf numFmtId="49" fontId="0" fillId="0" borderId="0" xfId="0" applyNumberFormat="1" applyFill="1" applyBorder="1" applyAlignment="1" applyProtection="1">
      <alignment horizontal="center" vertical="center"/>
      <protection/>
    </xf>
    <xf numFmtId="49" fontId="17"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1" fillId="39" borderId="0" xfId="0" applyFont="1" applyFill="1" applyAlignment="1">
      <alignment vertical="center" shrinkToFit="1"/>
    </xf>
    <xf numFmtId="0" fontId="1" fillId="40" borderId="0" xfId="0" applyFont="1" applyFill="1" applyAlignment="1">
      <alignment vertical="center" shrinkToFit="1"/>
    </xf>
    <xf numFmtId="0" fontId="1" fillId="0" borderId="0" xfId="0" applyFont="1" applyAlignment="1">
      <alignment vertical="center" shrinkToFit="1"/>
    </xf>
    <xf numFmtId="0" fontId="80" fillId="0" borderId="0" xfId="0" applyFont="1" applyAlignment="1">
      <alignment vertical="center" shrinkToFit="1"/>
    </xf>
    <xf numFmtId="49" fontId="1" fillId="0" borderId="0" xfId="0" applyNumberFormat="1" applyFont="1" applyAlignment="1">
      <alignment horizontal="left" vertical="center"/>
    </xf>
    <xf numFmtId="0" fontId="13" fillId="0" borderId="29" xfId="0" applyFont="1" applyFill="1" applyBorder="1" applyAlignment="1" applyProtection="1">
      <alignment horizontal="center" vertical="center" shrinkToFit="1"/>
      <protection/>
    </xf>
    <xf numFmtId="0" fontId="1" fillId="0" borderId="0" xfId="0" applyFont="1" applyAlignment="1">
      <alignment horizontal="center" vertical="center"/>
    </xf>
    <xf numFmtId="0" fontId="1" fillId="0" borderId="0" xfId="0" applyFont="1" applyAlignment="1">
      <alignment vertical="center"/>
    </xf>
    <xf numFmtId="49" fontId="18" fillId="41" borderId="105" xfId="63" applyNumberFormat="1" applyFont="1" applyFill="1" applyBorder="1" applyAlignment="1">
      <alignment horizontal="center" vertical="top" shrinkToFit="1"/>
      <protection/>
    </xf>
    <xf numFmtId="49" fontId="18" fillId="41" borderId="106" xfId="63" applyNumberFormat="1" applyFont="1" applyFill="1" applyBorder="1" applyAlignment="1">
      <alignment horizontal="center" vertical="top"/>
      <protection/>
    </xf>
    <xf numFmtId="49" fontId="18" fillId="41" borderId="72" xfId="63" applyNumberFormat="1" applyFont="1" applyFill="1" applyBorder="1" applyAlignment="1">
      <alignment horizontal="center" vertical="top"/>
      <protection/>
    </xf>
    <xf numFmtId="0" fontId="1" fillId="41" borderId="41" xfId="0" applyFont="1" applyFill="1" applyBorder="1" applyAlignment="1">
      <alignment horizontal="center" vertical="top"/>
    </xf>
    <xf numFmtId="49" fontId="18" fillId="19" borderId="105" xfId="63" applyNumberFormat="1" applyFont="1" applyFill="1" applyBorder="1" applyAlignment="1">
      <alignment horizontal="center" vertical="top" shrinkToFit="1"/>
      <protection/>
    </xf>
    <xf numFmtId="49" fontId="18" fillId="19" borderId="106" xfId="63" applyNumberFormat="1" applyFont="1" applyFill="1" applyBorder="1" applyAlignment="1">
      <alignment horizontal="center" vertical="top"/>
      <protection/>
    </xf>
    <xf numFmtId="49" fontId="18" fillId="19" borderId="72" xfId="63" applyNumberFormat="1" applyFont="1" applyFill="1" applyBorder="1" applyAlignment="1">
      <alignment horizontal="center" vertical="top"/>
      <protection/>
    </xf>
    <xf numFmtId="49" fontId="15" fillId="36" borderId="89" xfId="63" applyNumberFormat="1" applyFont="1" applyFill="1" applyBorder="1" applyAlignment="1">
      <alignment horizontal="center" vertical="center" shrinkToFit="1"/>
      <protection/>
    </xf>
    <xf numFmtId="0" fontId="15" fillId="36" borderId="90" xfId="63" applyFont="1" applyFill="1" applyBorder="1" applyAlignment="1" applyProtection="1">
      <alignment horizontal="center" vertical="center" shrinkToFit="1"/>
      <protection locked="0"/>
    </xf>
    <xf numFmtId="0" fontId="15" fillId="0" borderId="90" xfId="0" applyFont="1" applyBorder="1" applyAlignment="1" applyProtection="1">
      <alignment horizontal="center" vertical="center"/>
      <protection locked="0"/>
    </xf>
    <xf numFmtId="0" fontId="15" fillId="36" borderId="90" xfId="0" applyFont="1" applyFill="1" applyBorder="1" applyAlignment="1" applyProtection="1">
      <alignment horizontal="center" vertical="center" shrinkToFit="1"/>
      <protection locked="0"/>
    </xf>
    <xf numFmtId="0" fontId="15" fillId="36" borderId="90" xfId="63" applyFont="1" applyFill="1" applyBorder="1" applyAlignment="1">
      <alignment horizontal="center" vertical="center" shrinkToFit="1"/>
      <protection/>
    </xf>
    <xf numFmtId="0" fontId="15" fillId="36" borderId="89" xfId="63" applyFont="1" applyFill="1" applyBorder="1" applyAlignment="1">
      <alignment horizontal="center" vertical="center" shrinkToFit="1"/>
      <protection/>
    </xf>
    <xf numFmtId="49" fontId="15" fillId="36" borderId="80" xfId="63" applyNumberFormat="1" applyFont="1" applyFill="1" applyBorder="1" applyAlignment="1">
      <alignment horizontal="center" vertical="center" shrinkToFit="1"/>
      <protection/>
    </xf>
    <xf numFmtId="0" fontId="15" fillId="36" borderId="84" xfId="0" applyFont="1" applyFill="1" applyBorder="1" applyAlignment="1" applyProtection="1">
      <alignment horizontal="center" vertical="center" shrinkToFit="1"/>
      <protection locked="0"/>
    </xf>
    <xf numFmtId="0" fontId="15" fillId="0" borderId="84" xfId="0" applyFont="1" applyBorder="1" applyAlignment="1" applyProtection="1">
      <alignment horizontal="center" vertical="center"/>
      <protection locked="0"/>
    </xf>
    <xf numFmtId="0" fontId="1" fillId="19" borderId="41" xfId="0" applyFont="1" applyFill="1" applyBorder="1" applyAlignment="1">
      <alignment horizontal="center" vertical="top"/>
    </xf>
    <xf numFmtId="0" fontId="78" fillId="0" borderId="0" xfId="0" applyFont="1" applyAlignment="1">
      <alignment vertical="center"/>
    </xf>
    <xf numFmtId="0" fontId="83" fillId="0" borderId="0" xfId="0" applyFont="1" applyAlignment="1">
      <alignment vertical="center"/>
    </xf>
    <xf numFmtId="0" fontId="83" fillId="0" borderId="0" xfId="0" applyFont="1" applyFill="1" applyAlignment="1">
      <alignment vertical="center"/>
    </xf>
    <xf numFmtId="0" fontId="20" fillId="0" borderId="0" xfId="0" applyFont="1" applyAlignment="1">
      <alignment vertical="center"/>
    </xf>
    <xf numFmtId="0" fontId="84" fillId="0" borderId="0" xfId="0" applyFont="1" applyAlignment="1">
      <alignment vertical="center"/>
    </xf>
    <xf numFmtId="0" fontId="22" fillId="0" borderId="0" xfId="0" applyFont="1" applyAlignment="1">
      <alignment vertical="center"/>
    </xf>
    <xf numFmtId="0" fontId="19" fillId="0" borderId="0" xfId="0" applyFont="1" applyAlignment="1">
      <alignment vertical="center"/>
    </xf>
    <xf numFmtId="0" fontId="23" fillId="34" borderId="0" xfId="0" applyFont="1" applyFill="1" applyAlignment="1">
      <alignment horizontal="left" vertical="center"/>
    </xf>
    <xf numFmtId="0" fontId="19" fillId="0" borderId="0" xfId="0" applyFont="1" applyFill="1" applyAlignment="1">
      <alignment horizontal="left" vertical="center"/>
    </xf>
    <xf numFmtId="0" fontId="24" fillId="42" borderId="0" xfId="0" applyFont="1" applyFill="1" applyAlignment="1">
      <alignment horizontal="left" vertical="center"/>
    </xf>
    <xf numFmtId="0" fontId="19" fillId="0" borderId="0" xfId="0" applyFont="1" applyFill="1" applyAlignment="1">
      <alignment vertical="center"/>
    </xf>
    <xf numFmtId="0" fontId="85" fillId="0" borderId="0" xfId="0" applyFont="1" applyFill="1" applyAlignment="1">
      <alignment horizontal="center" vertical="center"/>
    </xf>
    <xf numFmtId="0" fontId="23" fillId="43"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left" vertical="center"/>
    </xf>
    <xf numFmtId="0" fontId="86" fillId="42" borderId="0" xfId="0" applyFont="1" applyFill="1" applyAlignment="1">
      <alignment horizontal="left" vertical="center"/>
    </xf>
    <xf numFmtId="0" fontId="23" fillId="0" borderId="0" xfId="0" applyFont="1" applyAlignment="1">
      <alignment vertical="center"/>
    </xf>
    <xf numFmtId="0" fontId="87" fillId="0" borderId="0" xfId="0" applyFont="1" applyAlignment="1">
      <alignment vertical="center"/>
    </xf>
    <xf numFmtId="0" fontId="27" fillId="0" borderId="0" xfId="0" applyFont="1" applyAlignment="1">
      <alignment vertical="center"/>
    </xf>
    <xf numFmtId="0" fontId="10" fillId="0" borderId="0" xfId="0" applyFont="1" applyAlignment="1">
      <alignment vertical="center"/>
    </xf>
    <xf numFmtId="0" fontId="28" fillId="33" borderId="92" xfId="0" applyFont="1" applyFill="1" applyBorder="1" applyAlignment="1">
      <alignment horizontal="left" vertical="center"/>
    </xf>
    <xf numFmtId="0" fontId="28" fillId="33" borderId="107" xfId="0" applyFont="1" applyFill="1" applyBorder="1" applyAlignment="1">
      <alignment horizontal="left" vertical="center"/>
    </xf>
    <xf numFmtId="0" fontId="29" fillId="0" borderId="0" xfId="0" applyFont="1" applyAlignment="1">
      <alignment vertical="center"/>
    </xf>
    <xf numFmtId="0" fontId="87" fillId="44" borderId="10" xfId="0" applyFont="1" applyFill="1" applyBorder="1" applyAlignment="1">
      <alignment horizontal="center" vertical="center"/>
    </xf>
    <xf numFmtId="0" fontId="87" fillId="44" borderId="108" xfId="0" applyFont="1" applyFill="1" applyBorder="1" applyAlignment="1">
      <alignment horizontal="center" vertical="center"/>
    </xf>
    <xf numFmtId="49" fontId="27" fillId="0" borderId="109" xfId="63" applyNumberFormat="1" applyFont="1" applyFill="1" applyBorder="1" applyAlignment="1">
      <alignment horizontal="left" vertical="top"/>
      <protection/>
    </xf>
    <xf numFmtId="0" fontId="87" fillId="0" borderId="110" xfId="0" applyFont="1" applyBorder="1" applyAlignment="1">
      <alignment vertical="center"/>
    </xf>
    <xf numFmtId="0" fontId="87" fillId="0" borderId="109" xfId="0" applyFont="1" applyBorder="1" applyAlignment="1">
      <alignment vertical="center"/>
    </xf>
    <xf numFmtId="49" fontId="27" fillId="0" borderId="111" xfId="63" applyNumberFormat="1" applyFont="1" applyFill="1" applyBorder="1" applyAlignment="1">
      <alignment horizontal="left" vertical="top"/>
      <protection/>
    </xf>
    <xf numFmtId="0" fontId="87" fillId="0" borderId="112" xfId="0" applyFont="1" applyBorder="1" applyAlignment="1">
      <alignment vertical="center"/>
    </xf>
    <xf numFmtId="0" fontId="30" fillId="0" borderId="111" xfId="0" applyFont="1" applyBorder="1" applyAlignment="1">
      <alignment vertical="center"/>
    </xf>
    <xf numFmtId="0" fontId="87" fillId="0" borderId="111" xfId="0" applyFont="1" applyBorder="1" applyAlignment="1">
      <alignment vertical="center"/>
    </xf>
    <xf numFmtId="0" fontId="27" fillId="0" borderId="111" xfId="0" applyFont="1" applyFill="1" applyBorder="1" applyAlignment="1">
      <alignment horizontal="left" vertical="top"/>
    </xf>
    <xf numFmtId="0" fontId="31" fillId="0" borderId="0" xfId="0" applyFont="1" applyAlignment="1">
      <alignment vertical="center"/>
    </xf>
    <xf numFmtId="0" fontId="32" fillId="0" borderId="0" xfId="0" applyFont="1" applyAlignment="1">
      <alignment vertical="center"/>
    </xf>
    <xf numFmtId="0" fontId="84" fillId="44" borderId="10" xfId="0" applyFont="1" applyFill="1" applyBorder="1" applyAlignment="1">
      <alignment horizontal="center" vertical="center"/>
    </xf>
    <xf numFmtId="0" fontId="84" fillId="44" borderId="108" xfId="0" applyFont="1" applyFill="1" applyBorder="1" applyAlignment="1">
      <alignment horizontal="center" vertical="center"/>
    </xf>
    <xf numFmtId="0" fontId="84" fillId="44" borderId="113" xfId="0" applyFont="1" applyFill="1" applyBorder="1" applyAlignment="1">
      <alignment horizontal="center" vertical="center"/>
    </xf>
    <xf numFmtId="49" fontId="22" fillId="0" borderId="109" xfId="63" applyNumberFormat="1" applyFont="1" applyFill="1" applyBorder="1" applyAlignment="1">
      <alignment horizontal="left" vertical="top"/>
      <protection/>
    </xf>
    <xf numFmtId="0" fontId="84" fillId="0" borderId="110" xfId="0" applyFont="1" applyBorder="1" applyAlignment="1">
      <alignment vertical="center"/>
    </xf>
    <xf numFmtId="0" fontId="84" fillId="0" borderId="114" xfId="0" applyFont="1" applyBorder="1" applyAlignment="1">
      <alignment vertical="center"/>
    </xf>
    <xf numFmtId="0" fontId="32" fillId="0" borderId="0" xfId="0" applyFont="1" applyAlignment="1">
      <alignment vertical="center" shrinkToFit="1"/>
    </xf>
    <xf numFmtId="0" fontId="84" fillId="0" borderId="115" xfId="0" applyFont="1" applyBorder="1" applyAlignment="1">
      <alignment vertical="center"/>
    </xf>
    <xf numFmtId="49" fontId="22" fillId="0" borderId="111" xfId="63" applyNumberFormat="1" applyFont="1" applyFill="1" applyBorder="1" applyAlignment="1">
      <alignment horizontal="left" vertical="top"/>
      <protection/>
    </xf>
    <xf numFmtId="0" fontId="84" fillId="0" borderId="112" xfId="0" applyFont="1" applyBorder="1" applyAlignment="1">
      <alignment vertical="center"/>
    </xf>
    <xf numFmtId="0" fontId="22" fillId="0" borderId="111" xfId="0" applyFont="1" applyFill="1" applyBorder="1" applyAlignment="1">
      <alignment horizontal="left" vertical="top"/>
    </xf>
    <xf numFmtId="0" fontId="84" fillId="0" borderId="111" xfId="0" applyFont="1" applyBorder="1" applyAlignment="1">
      <alignment vertical="center"/>
    </xf>
    <xf numFmtId="0" fontId="84" fillId="0" borderId="116" xfId="0" applyFont="1" applyBorder="1" applyAlignment="1">
      <alignment vertical="center"/>
    </xf>
    <xf numFmtId="0" fontId="22" fillId="0" borderId="111" xfId="0" applyFont="1" applyBorder="1" applyAlignment="1">
      <alignment vertical="center"/>
    </xf>
    <xf numFmtId="49" fontId="22" fillId="0" borderId="117" xfId="63" applyNumberFormat="1" applyFont="1" applyFill="1" applyBorder="1" applyAlignment="1">
      <alignment horizontal="left" vertical="top"/>
      <protection/>
    </xf>
    <xf numFmtId="0" fontId="22" fillId="0" borderId="117" xfId="0" applyFont="1" applyFill="1" applyBorder="1" applyAlignment="1">
      <alignment horizontal="left" vertical="top"/>
    </xf>
    <xf numFmtId="49" fontId="22" fillId="0" borderId="0" xfId="63" applyNumberFormat="1" applyFont="1" applyFill="1" applyBorder="1" applyAlignment="1">
      <alignment horizontal="left" vertical="top"/>
      <protection/>
    </xf>
    <xf numFmtId="0" fontId="22" fillId="0" borderId="0" xfId="0" applyFont="1" applyFill="1" applyBorder="1" applyAlignment="1">
      <alignment horizontal="left" vertical="top"/>
    </xf>
    <xf numFmtId="0" fontId="22" fillId="0" borderId="118" xfId="0" applyFont="1" applyFill="1" applyBorder="1" applyAlignment="1">
      <alignment horizontal="left" vertical="top"/>
    </xf>
    <xf numFmtId="0" fontId="84" fillId="0" borderId="119" xfId="0" applyFont="1" applyBorder="1" applyAlignment="1">
      <alignment vertical="center"/>
    </xf>
    <xf numFmtId="0" fontId="84" fillId="0" borderId="0" xfId="0" applyFont="1" applyAlignment="1">
      <alignment vertical="center" shrinkToFit="1"/>
    </xf>
    <xf numFmtId="0" fontId="21"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22" fillId="0" borderId="0" xfId="0" applyFont="1" applyAlignment="1">
      <alignment horizontal="left" vertical="top" wrapText="1"/>
    </xf>
    <xf numFmtId="0" fontId="34" fillId="0" borderId="0" xfId="0" applyFont="1" applyAlignment="1">
      <alignment vertical="center"/>
    </xf>
    <xf numFmtId="0" fontId="28" fillId="33" borderId="120" xfId="0" applyFont="1" applyFill="1" applyBorder="1" applyAlignment="1">
      <alignment horizontal="left" vertical="center"/>
    </xf>
    <xf numFmtId="0" fontId="84" fillId="44" borderId="121" xfId="0" applyFont="1" applyFill="1" applyBorder="1" applyAlignment="1">
      <alignment horizontal="center" vertical="center"/>
    </xf>
    <xf numFmtId="0" fontId="84" fillId="44" borderId="113" xfId="0" applyFont="1" applyFill="1" applyBorder="1" applyAlignment="1">
      <alignment horizontal="center" vertical="center" shrinkToFit="1"/>
    </xf>
    <xf numFmtId="0" fontId="84" fillId="0" borderId="107" xfId="0" applyFont="1" applyBorder="1" applyAlignment="1">
      <alignment vertical="center"/>
    </xf>
    <xf numFmtId="0" fontId="32" fillId="0" borderId="114" xfId="0" applyFont="1" applyBorder="1" applyAlignment="1">
      <alignment vertical="center"/>
    </xf>
    <xf numFmtId="0" fontId="33" fillId="0" borderId="114" xfId="0" applyFont="1" applyBorder="1" applyAlignment="1">
      <alignment horizontal="center" vertical="center"/>
    </xf>
    <xf numFmtId="0" fontId="84" fillId="0" borderId="0" xfId="0" applyFont="1" applyBorder="1" applyAlignment="1">
      <alignment vertical="center"/>
    </xf>
    <xf numFmtId="0" fontId="84" fillId="0" borderId="122" xfId="0" applyFont="1" applyBorder="1" applyAlignment="1">
      <alignment vertical="center"/>
    </xf>
    <xf numFmtId="0" fontId="33" fillId="0" borderId="115" xfId="0" applyFont="1" applyBorder="1" applyAlignment="1">
      <alignment horizontal="center" vertical="center"/>
    </xf>
    <xf numFmtId="0" fontId="33" fillId="0" borderId="116" xfId="0" applyFont="1" applyBorder="1" applyAlignment="1">
      <alignment horizontal="center" vertical="center"/>
    </xf>
    <xf numFmtId="0" fontId="33" fillId="0" borderId="0" xfId="0" applyFont="1" applyBorder="1" applyAlignment="1">
      <alignment horizontal="center" vertical="center"/>
    </xf>
    <xf numFmtId="0" fontId="84" fillId="44" borderId="108" xfId="0" applyFont="1" applyFill="1" applyBorder="1" applyAlignment="1">
      <alignment horizontal="center" vertical="center" shrinkToFit="1"/>
    </xf>
    <xf numFmtId="0" fontId="33" fillId="0" borderId="0" xfId="0" applyFont="1" applyAlignment="1">
      <alignment vertical="center"/>
    </xf>
    <xf numFmtId="0" fontId="33" fillId="0" borderId="123" xfId="0" applyFont="1" applyBorder="1" applyAlignment="1">
      <alignment horizontal="center" vertical="center"/>
    </xf>
    <xf numFmtId="0" fontId="84" fillId="0" borderId="0" xfId="0" applyFont="1" applyAlignment="1">
      <alignment vertical="center" wrapText="1"/>
    </xf>
    <xf numFmtId="0" fontId="22" fillId="0" borderId="0" xfId="0" applyFont="1" applyAlignment="1">
      <alignment vertical="center" shrinkToFit="1"/>
    </xf>
    <xf numFmtId="0" fontId="22" fillId="0" borderId="119" xfId="0" applyFont="1" applyBorder="1" applyAlignment="1">
      <alignment vertical="center"/>
    </xf>
    <xf numFmtId="0" fontId="22" fillId="0" borderId="115" xfId="0" applyFont="1" applyBorder="1" applyAlignment="1">
      <alignment vertical="center"/>
    </xf>
    <xf numFmtId="0" fontId="90" fillId="0" borderId="0" xfId="0" applyFont="1" applyAlignment="1">
      <alignment vertical="center"/>
    </xf>
    <xf numFmtId="0" fontId="35" fillId="0" borderId="0" xfId="0" applyFont="1" applyAlignment="1">
      <alignment vertical="center"/>
    </xf>
    <xf numFmtId="0" fontId="91" fillId="0" borderId="0" xfId="0" applyFont="1" applyAlignment="1">
      <alignment vertical="center"/>
    </xf>
    <xf numFmtId="0" fontId="92" fillId="0" borderId="0" xfId="0" applyFont="1" applyFill="1" applyAlignment="1">
      <alignment vertical="center"/>
    </xf>
    <xf numFmtId="0" fontId="92" fillId="0" borderId="0" xfId="0" applyFont="1" applyAlignment="1">
      <alignment vertical="center"/>
    </xf>
    <xf numFmtId="0" fontId="22" fillId="0" borderId="0" xfId="0" applyFont="1" applyBorder="1" applyAlignment="1">
      <alignment vertical="center"/>
    </xf>
    <xf numFmtId="0" fontId="22" fillId="0" borderId="122" xfId="0" applyFont="1" applyBorder="1" applyAlignment="1">
      <alignment vertical="center"/>
    </xf>
    <xf numFmtId="0" fontId="22" fillId="0" borderId="123" xfId="0" applyFont="1" applyBorder="1" applyAlignment="1">
      <alignment horizontal="center" vertical="center"/>
    </xf>
    <xf numFmtId="0" fontId="83" fillId="0" borderId="0" xfId="0" applyFont="1" applyBorder="1" applyAlignment="1">
      <alignment vertical="center"/>
    </xf>
    <xf numFmtId="0" fontId="0" fillId="0" borderId="0" xfId="0" applyNumberFormat="1" applyAlignment="1" quotePrefix="1">
      <alignment/>
    </xf>
  </cellXfs>
  <cellStyles count="51">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xfId="63"/>
    <cellStyle name="標準 3" xfId="64"/>
  </cellStyles>
  <dxfs count="6">
    <dxf>
      <font>
        <b val="0"/>
        <color rgb="FFFFFFFF"/>
      </font>
      <border/>
    </dxf>
    <dxf>
      <font>
        <b/>
        <i val="0"/>
        <strike val="0"/>
      </font>
      <fill>
        <patternFill patternType="solid">
          <fgColor indexed="65"/>
          <bgColor rgb="FFFF0000"/>
        </patternFill>
      </fill>
      <border/>
    </dxf>
    <dxf>
      <font>
        <b/>
        <i val="0"/>
        <strike val="0"/>
      </font>
      <fill>
        <patternFill patternType="solid">
          <fgColor indexed="65"/>
          <bgColor rgb="FFFFFF00"/>
        </patternFill>
      </fill>
      <border/>
    </dxf>
    <dxf>
      <fill>
        <patternFill patternType="solid">
          <fgColor indexed="65"/>
          <bgColor rgb="FFFF99CC"/>
        </patternFill>
      </fill>
      <border/>
    </dxf>
    <dxf>
      <fill>
        <patternFill patternType="solid">
          <fgColor indexed="65"/>
          <bgColor rgb="FFFFFFFF"/>
        </patternFill>
      </fill>
      <border/>
    </dxf>
    <dxf>
      <fill>
        <patternFill patternType="solid">
          <fgColor indexed="65"/>
          <bgColor rgb="FFCCFFFF"/>
        </patternFill>
      </fill>
      <border/>
    </dxf>
  </dxfs>
  <tableStyles count="1" defaultTableStyle="TableStyleMedium9"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476250</xdr:colOff>
      <xdr:row>4</xdr:row>
      <xdr:rowOff>0</xdr:rowOff>
    </xdr:from>
    <xdr:to>
      <xdr:col>13</xdr:col>
      <xdr:colOff>857250</xdr:colOff>
      <xdr:row>11</xdr:row>
      <xdr:rowOff>66675</xdr:rowOff>
    </xdr:to>
    <xdr:sp>
      <xdr:nvSpPr>
        <xdr:cNvPr id="1" name="TextBox 78"/>
        <xdr:cNvSpPr txBox="1">
          <a:spLocks noChangeArrowheads="1"/>
        </xdr:cNvSpPr>
      </xdr:nvSpPr>
      <xdr:spPr>
        <a:xfrm>
          <a:off x="6705600" y="1019175"/>
          <a:ext cx="2609850" cy="16668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ＭＳ Ｐゴシック"/>
              <a:ea typeface="ＭＳ Ｐゴシック"/>
              <a:cs typeface="ＭＳ Ｐゴシック"/>
            </a:rPr>
            <a:t>登録番号について</a:t>
          </a:r>
          <a:r>
            <a:rPr lang="en-US" cap="none" sz="1050" b="0" i="0" u="none" baseline="0">
              <a:solidFill>
                <a:srgbClr val="FF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・中学校は中体連登録ナンバーをご入力ください。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・クラブチームは以下のナンバーをご入力ください。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2023</a:t>
          </a:r>
          <a:r>
            <a:rPr lang="en-US" cap="none" sz="1050" b="0" i="0" u="none" baseline="0">
              <a:solidFill>
                <a:srgbClr val="000000"/>
              </a:solidFill>
              <a:latin typeface="ＭＳ Ｐゴシック"/>
              <a:ea typeface="ＭＳ Ｐゴシック"/>
              <a:cs typeface="ＭＳ Ｐゴシック"/>
            </a:rPr>
            <a:t>年度　クラブチーム登録番号</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若穂</a:t>
          </a:r>
          <a:r>
            <a:rPr lang="en-US" cap="none" sz="1050" b="0" i="0" u="none" baseline="0">
              <a:solidFill>
                <a:srgbClr val="000000"/>
              </a:solidFill>
              <a:latin typeface="Calibri"/>
              <a:ea typeface="Calibri"/>
              <a:cs typeface="Calibri"/>
            </a:rPr>
            <a:t>RC</a:t>
          </a:r>
          <a:r>
            <a:rPr lang="en-US" cap="none" sz="1050" b="0" i="0" u="none" baseline="0">
              <a:solidFill>
                <a:srgbClr val="000000"/>
              </a:solidFill>
              <a:latin typeface="ＭＳ Ｐゴシック"/>
              <a:ea typeface="ＭＳ Ｐゴシック"/>
              <a:cs typeface="ＭＳ Ｐゴシック"/>
            </a:rPr>
            <a:t>ジュニア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9301</a:t>
          </a:r>
          <a:r>
            <a:rPr lang="en-US" cap="none" sz="1050" b="0" i="0" u="none" baseline="0">
              <a:solidFill>
                <a:srgbClr val="000000"/>
              </a:solidFill>
              <a:latin typeface="ＭＳ Ｐゴシック"/>
              <a:ea typeface="ＭＳ Ｐゴシック"/>
              <a:cs typeface="ＭＳ Ｐゴシック"/>
            </a:rPr>
            <a:t>　～　</a:t>
          </a:r>
          <a:r>
            <a:rPr lang="en-US" cap="none" sz="1050" b="0" i="0" u="none" baseline="0">
              <a:solidFill>
                <a:srgbClr val="000000"/>
              </a:solidFill>
              <a:latin typeface="Calibri"/>
              <a:ea typeface="Calibri"/>
              <a:cs typeface="Calibri"/>
            </a:rPr>
            <a:t>9340</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軽井沢</a:t>
          </a:r>
          <a:r>
            <a:rPr lang="en-US" cap="none" sz="1050" b="0" i="0" u="none" baseline="0">
              <a:solidFill>
                <a:srgbClr val="000000"/>
              </a:solidFill>
              <a:latin typeface="Calibri"/>
              <a:ea typeface="Calibri"/>
              <a:cs typeface="Calibri"/>
            </a:rPr>
            <a:t>A&amp;AC</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9341</a:t>
          </a:r>
          <a:r>
            <a:rPr lang="en-US" cap="none" sz="1050" b="0" i="0" u="none" baseline="0">
              <a:solidFill>
                <a:srgbClr val="000000"/>
              </a:solidFill>
              <a:latin typeface="ＭＳ Ｐゴシック"/>
              <a:ea typeface="ＭＳ Ｐゴシック"/>
              <a:cs typeface="ＭＳ Ｐゴシック"/>
            </a:rPr>
            <a:t>　～　</a:t>
          </a:r>
          <a:r>
            <a:rPr lang="en-US" cap="none" sz="1050" b="0" i="0" u="none" baseline="0">
              <a:solidFill>
                <a:srgbClr val="000000"/>
              </a:solidFill>
              <a:latin typeface="Calibri"/>
              <a:ea typeface="Calibri"/>
              <a:cs typeface="Calibri"/>
            </a:rPr>
            <a:t>9380</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安曇野</a:t>
          </a:r>
          <a:r>
            <a:rPr lang="en-US" cap="none" sz="1050" b="0" i="0" u="none" baseline="0">
              <a:solidFill>
                <a:srgbClr val="000000"/>
              </a:solidFill>
              <a:latin typeface="Calibri"/>
              <a:ea typeface="Calibri"/>
              <a:cs typeface="Calibri"/>
            </a:rPr>
            <a:t>AC                             9381</a:t>
          </a:r>
          <a:r>
            <a:rPr lang="en-US" cap="none" sz="1050" b="0" i="0" u="none" baseline="0">
              <a:solidFill>
                <a:srgbClr val="000000"/>
              </a:solidFill>
              <a:latin typeface="ＭＳ Ｐゴシック"/>
              <a:ea typeface="ＭＳ Ｐゴシック"/>
              <a:cs typeface="ＭＳ Ｐゴシック"/>
            </a:rPr>
            <a:t>　～　</a:t>
          </a:r>
          <a:r>
            <a:rPr lang="en-US" cap="none" sz="1050" b="0" i="0" u="none" baseline="0">
              <a:solidFill>
                <a:srgbClr val="000000"/>
              </a:solidFill>
              <a:latin typeface="Calibri"/>
              <a:ea typeface="Calibri"/>
              <a:cs typeface="Calibri"/>
            </a:rPr>
            <a:t>9420</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茅野市陸上競技協会</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9421</a:t>
          </a:r>
          <a:r>
            <a:rPr lang="en-US" cap="none" sz="1050" b="0" i="0" u="none" baseline="0">
              <a:solidFill>
                <a:srgbClr val="000000"/>
              </a:solidFill>
              <a:latin typeface="ＭＳ Ｐゴシック"/>
              <a:ea typeface="ＭＳ Ｐゴシック"/>
              <a:cs typeface="ＭＳ Ｐゴシック"/>
            </a:rPr>
            <a:t>　～　</a:t>
          </a:r>
          <a:r>
            <a:rPr lang="en-US" cap="none" sz="1050" b="0" i="0" u="none" baseline="0">
              <a:solidFill>
                <a:srgbClr val="000000"/>
              </a:solidFill>
              <a:latin typeface="Calibri"/>
              <a:ea typeface="Calibri"/>
              <a:cs typeface="Calibri"/>
            </a:rPr>
            <a:t>9460
</a:t>
          </a:r>
          <a:r>
            <a:rPr lang="en-US" cap="none" sz="1050" b="0" i="0" u="none" baseline="0">
              <a:solidFill>
                <a:srgbClr val="000000"/>
              </a:solidFill>
              <a:latin typeface="ＭＳ Ｐゴシック"/>
              <a:ea typeface="ＭＳ Ｐゴシック"/>
              <a:cs typeface="ＭＳ Ｐゴシック"/>
            </a:rPr>
            <a:t>　　茅野アスリートクラブ        </a:t>
          </a:r>
          <a:r>
            <a:rPr lang="en-US" cap="none" sz="1050" b="0" i="0" u="none" baseline="0">
              <a:solidFill>
                <a:srgbClr val="000000"/>
              </a:solidFill>
              <a:latin typeface="Calibri"/>
              <a:ea typeface="Calibri"/>
              <a:cs typeface="Calibri"/>
            </a:rPr>
            <a:t>9461</a:t>
          </a:r>
          <a:r>
            <a:rPr lang="en-US" cap="none" sz="1050" b="0" i="0" u="none" baseline="0">
              <a:solidFill>
                <a:srgbClr val="000000"/>
              </a:solidFill>
              <a:latin typeface="ＭＳ Ｐゴシック"/>
              <a:ea typeface="ＭＳ Ｐゴシック"/>
              <a:cs typeface="ＭＳ Ｐゴシック"/>
            </a:rPr>
            <a:t>　～　</a:t>
          </a:r>
          <a:r>
            <a:rPr lang="en-US" cap="none" sz="1050" b="0" i="0" u="none" baseline="0">
              <a:solidFill>
                <a:srgbClr val="000000"/>
              </a:solidFill>
              <a:latin typeface="Calibri"/>
              <a:ea typeface="Calibri"/>
              <a:cs typeface="Calibri"/>
            </a:rPr>
            <a:t>9500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13;&#20307;&#36899;\2018&#22320;&#21306;&#22823;&#20250;\Users\ueda01\Downloads\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rgb="FFFF0000"/>
  </sheetPr>
  <dimension ref="A1:M104"/>
  <sheetViews>
    <sheetView zoomScale="90" zoomScaleNormal="90" workbookViewId="0" topLeftCell="A1">
      <selection activeCell="D6" sqref="D6"/>
    </sheetView>
  </sheetViews>
  <sheetFormatPr defaultColWidth="9.0039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6" max="10" width="10.28125" style="0" customWidth="1"/>
    <col min="11" max="11" width="58.8515625" style="0" customWidth="1"/>
    <col min="12" max="12" width="7.421875" style="0" bestFit="1" customWidth="1"/>
  </cols>
  <sheetData>
    <row r="1" spans="1:11" s="311" customFormat="1" ht="21">
      <c r="A1" s="316"/>
      <c r="B1" s="317" t="s">
        <v>0</v>
      </c>
      <c r="C1" s="317"/>
      <c r="D1" s="317"/>
      <c r="E1" s="317"/>
      <c r="F1" s="317"/>
      <c r="G1" s="317"/>
      <c r="H1" s="317"/>
      <c r="I1" s="317"/>
      <c r="J1" s="317"/>
      <c r="K1" s="317"/>
    </row>
    <row r="2" spans="1:11" s="311" customFormat="1" ht="24">
      <c r="A2" s="316"/>
      <c r="B2" s="318"/>
      <c r="C2" s="318"/>
      <c r="D2" s="319" t="s">
        <v>1</v>
      </c>
      <c r="E2" s="319"/>
      <c r="F2" s="319"/>
      <c r="G2" s="319"/>
      <c r="H2" s="319"/>
      <c r="I2" s="319"/>
      <c r="J2" s="319"/>
      <c r="K2" s="319"/>
    </row>
    <row r="3" spans="1:11" s="312" customFormat="1" ht="24">
      <c r="A3" s="320"/>
      <c r="B3" s="318"/>
      <c r="C3" s="318"/>
      <c r="D3" s="319" t="s">
        <v>2</v>
      </c>
      <c r="E3" s="319"/>
      <c r="F3" s="319"/>
      <c r="G3" s="319"/>
      <c r="H3" s="319"/>
      <c r="I3" s="319"/>
      <c r="J3" s="319"/>
      <c r="K3" s="319"/>
    </row>
    <row r="4" spans="1:11" s="312" customFormat="1" ht="24" hidden="1">
      <c r="A4" s="320"/>
      <c r="B4" s="318"/>
      <c r="C4" s="318"/>
      <c r="D4" s="319" t="s">
        <v>3</v>
      </c>
      <c r="E4" s="319"/>
      <c r="F4" s="319"/>
      <c r="G4" s="319"/>
      <c r="H4" s="319"/>
      <c r="I4" s="319"/>
      <c r="J4" s="319"/>
      <c r="K4" s="319"/>
    </row>
    <row r="5" spans="1:11" s="312" customFormat="1" ht="24">
      <c r="A5" s="320"/>
      <c r="B5" s="318"/>
      <c r="C5" s="318"/>
      <c r="D5" s="319" t="s">
        <v>4</v>
      </c>
      <c r="E5" s="319"/>
      <c r="F5" s="319"/>
      <c r="G5" s="319"/>
      <c r="H5" s="319"/>
      <c r="I5" s="319"/>
      <c r="J5" s="319"/>
      <c r="K5" s="319"/>
    </row>
    <row r="6" spans="1:12" s="311" customFormat="1" ht="24">
      <c r="A6" s="320"/>
      <c r="B6" s="318"/>
      <c r="C6" s="318"/>
      <c r="D6" s="321"/>
      <c r="E6" s="318"/>
      <c r="F6" s="318"/>
      <c r="G6" s="312"/>
      <c r="H6" s="312"/>
      <c r="I6" s="312"/>
      <c r="J6" s="312"/>
      <c r="K6" s="312"/>
      <c r="L6" s="312"/>
    </row>
    <row r="7" spans="1:12" s="312" customFormat="1" ht="21">
      <c r="A7" s="316"/>
      <c r="B7" s="322" t="s">
        <v>5</v>
      </c>
      <c r="C7" s="322"/>
      <c r="D7" s="322"/>
      <c r="E7" s="322"/>
      <c r="F7" s="322"/>
      <c r="G7" s="322"/>
      <c r="H7" s="322"/>
      <c r="I7" s="322"/>
      <c r="J7" s="322"/>
      <c r="K7" s="311"/>
      <c r="L7" s="311"/>
    </row>
    <row r="8" spans="1:12" s="311" customFormat="1" ht="21">
      <c r="A8" s="320"/>
      <c r="B8" s="323"/>
      <c r="C8" s="324"/>
      <c r="D8" s="325" t="s">
        <v>6</v>
      </c>
      <c r="E8" s="325"/>
      <c r="F8" s="325"/>
      <c r="G8" s="325"/>
      <c r="H8" s="325"/>
      <c r="I8" s="325"/>
      <c r="J8" s="325"/>
      <c r="K8" s="325"/>
      <c r="L8" s="312"/>
    </row>
    <row r="9" spans="1:10" s="311" customFormat="1" ht="21">
      <c r="A9" s="316"/>
      <c r="B9" s="326"/>
      <c r="C9" s="326"/>
      <c r="D9" s="326" t="s">
        <v>7</v>
      </c>
      <c r="E9" s="326"/>
      <c r="F9" s="326"/>
      <c r="G9" s="327"/>
      <c r="H9" s="327"/>
      <c r="I9" s="327"/>
      <c r="J9" s="327"/>
    </row>
    <row r="10" spans="1:12" s="313" customFormat="1" ht="21">
      <c r="A10" s="316"/>
      <c r="B10" s="326"/>
      <c r="C10" s="326"/>
      <c r="D10" s="328" t="s">
        <v>8</v>
      </c>
      <c r="E10" s="326"/>
      <c r="F10" s="326"/>
      <c r="G10" s="327"/>
      <c r="H10" s="327"/>
      <c r="I10" s="327"/>
      <c r="J10" s="327"/>
      <c r="K10" s="311"/>
      <c r="L10" s="311"/>
    </row>
    <row r="11" spans="1:12" s="311" customFormat="1" ht="21">
      <c r="A11" s="313"/>
      <c r="B11" s="328"/>
      <c r="C11" s="328"/>
      <c r="D11" s="328" t="s">
        <v>9</v>
      </c>
      <c r="E11" s="328"/>
      <c r="F11" s="328"/>
      <c r="G11" s="328"/>
      <c r="H11" s="328"/>
      <c r="I11" s="328"/>
      <c r="J11" s="328"/>
      <c r="K11" s="313"/>
      <c r="L11" s="313"/>
    </row>
    <row r="12" spans="1:12" ht="24.75" customHeight="1">
      <c r="A12" s="316"/>
      <c r="B12" s="326"/>
      <c r="C12" s="326"/>
      <c r="D12" s="326" t="s">
        <v>10</v>
      </c>
      <c r="E12" s="326"/>
      <c r="F12" s="326"/>
      <c r="G12" s="327"/>
      <c r="H12" s="327"/>
      <c r="I12" s="327"/>
      <c r="J12" s="327"/>
      <c r="K12" s="311"/>
      <c r="L12" s="311"/>
    </row>
    <row r="13" spans="1:12" s="311" customFormat="1" ht="15.75">
      <c r="A13" s="329"/>
      <c r="B13"/>
      <c r="C13"/>
      <c r="D13"/>
      <c r="E13"/>
      <c r="F13"/>
      <c r="G13"/>
      <c r="H13"/>
      <c r="I13"/>
      <c r="J13"/>
      <c r="K13"/>
      <c r="L13"/>
    </row>
    <row r="14" spans="2:10" s="311" customFormat="1" ht="18.75" customHeight="1">
      <c r="B14" s="330" t="s">
        <v>11</v>
      </c>
      <c r="C14" s="331"/>
      <c r="D14" s="331"/>
      <c r="E14" s="331"/>
      <c r="F14" s="331"/>
      <c r="G14" s="331"/>
      <c r="H14" s="331"/>
      <c r="I14" s="331"/>
      <c r="J14" s="371"/>
    </row>
    <row r="15" spans="2:10" s="311" customFormat="1" ht="21" customHeight="1">
      <c r="B15" s="327"/>
      <c r="C15" s="327"/>
      <c r="D15" s="327"/>
      <c r="E15" s="327"/>
      <c r="F15" s="327"/>
      <c r="G15" s="327"/>
      <c r="H15" s="327"/>
      <c r="I15" s="327"/>
      <c r="J15" s="327"/>
    </row>
    <row r="16" spans="2:10" s="311" customFormat="1" ht="21" customHeight="1">
      <c r="B16" s="327"/>
      <c r="C16" s="332">
        <v>1</v>
      </c>
      <c r="D16" s="332" t="s">
        <v>12</v>
      </c>
      <c r="E16" s="327"/>
      <c r="F16" s="327"/>
      <c r="G16" s="327"/>
      <c r="H16" s="327"/>
      <c r="I16" s="327"/>
      <c r="J16" s="327"/>
    </row>
    <row r="17" spans="2:10" s="311" customFormat="1" ht="21" customHeight="1">
      <c r="B17" s="327"/>
      <c r="C17" s="327"/>
      <c r="D17" s="327" t="s">
        <v>13</v>
      </c>
      <c r="E17" s="327"/>
      <c r="F17" s="327"/>
      <c r="G17" s="327"/>
      <c r="H17" s="327"/>
      <c r="I17" s="327"/>
      <c r="J17" s="327"/>
    </row>
    <row r="18" spans="2:10" s="311" customFormat="1" ht="21" customHeight="1">
      <c r="B18" s="327"/>
      <c r="C18" s="327"/>
      <c r="D18" s="327" t="s">
        <v>14</v>
      </c>
      <c r="E18" s="327"/>
      <c r="F18" s="327"/>
      <c r="G18" s="327"/>
      <c r="H18" s="327"/>
      <c r="I18" s="327"/>
      <c r="J18" s="327"/>
    </row>
    <row r="19" spans="2:10" s="311" customFormat="1" ht="21" customHeight="1">
      <c r="B19" s="327"/>
      <c r="C19" s="327"/>
      <c r="D19" s="327"/>
      <c r="E19" s="333" t="s">
        <v>15</v>
      </c>
      <c r="F19" s="334" t="s">
        <v>16</v>
      </c>
      <c r="G19" s="333" t="s">
        <v>17</v>
      </c>
      <c r="H19" s="333"/>
      <c r="I19" s="333"/>
      <c r="J19" s="333"/>
    </row>
    <row r="20" spans="2:10" s="311" customFormat="1" ht="21" customHeight="1">
      <c r="B20" s="327"/>
      <c r="C20" s="327"/>
      <c r="D20" s="327"/>
      <c r="E20" s="335" t="s">
        <v>18</v>
      </c>
      <c r="F20" s="336" t="s">
        <v>19</v>
      </c>
      <c r="G20" s="337"/>
      <c r="H20" s="337"/>
      <c r="I20" s="337"/>
      <c r="J20" s="337"/>
    </row>
    <row r="21" spans="2:10" s="311" customFormat="1" ht="21" customHeight="1">
      <c r="B21" s="327"/>
      <c r="C21" s="327"/>
      <c r="D21" s="327"/>
      <c r="E21" s="338" t="s">
        <v>20</v>
      </c>
      <c r="F21" s="339" t="s">
        <v>21</v>
      </c>
      <c r="G21" s="340" t="s">
        <v>22</v>
      </c>
      <c r="H21" s="341"/>
      <c r="I21" s="341"/>
      <c r="J21" s="341"/>
    </row>
    <row r="22" spans="2:10" s="311" customFormat="1" ht="21" customHeight="1">
      <c r="B22" s="327"/>
      <c r="C22" s="327"/>
      <c r="D22" s="327"/>
      <c r="E22" s="342" t="s">
        <v>23</v>
      </c>
      <c r="F22" s="339" t="s">
        <v>24</v>
      </c>
      <c r="G22" s="340" t="s">
        <v>22</v>
      </c>
      <c r="H22" s="341"/>
      <c r="I22" s="341"/>
      <c r="J22" s="341"/>
    </row>
    <row r="23" spans="2:10" s="311" customFormat="1" ht="21" customHeight="1">
      <c r="B23" s="327"/>
      <c r="C23" s="327"/>
      <c r="D23" s="327"/>
      <c r="E23" s="342" t="s">
        <v>25</v>
      </c>
      <c r="F23" s="339" t="s">
        <v>19</v>
      </c>
      <c r="G23" s="341"/>
      <c r="H23" s="341"/>
      <c r="I23" s="341"/>
      <c r="J23" s="341"/>
    </row>
    <row r="24" spans="2:10" s="311" customFormat="1" ht="18" customHeight="1">
      <c r="B24" s="327"/>
      <c r="C24" s="327"/>
      <c r="D24" s="327" t="s">
        <v>26</v>
      </c>
      <c r="E24" s="327"/>
      <c r="F24" s="327"/>
      <c r="G24" s="327"/>
      <c r="H24" s="327"/>
      <c r="I24" s="327"/>
      <c r="J24" s="327"/>
    </row>
    <row r="25" spans="1:12" s="314" customFormat="1" ht="21" customHeight="1">
      <c r="A25" s="311"/>
      <c r="B25" s="327"/>
      <c r="C25" s="327"/>
      <c r="D25" s="327"/>
      <c r="E25" s="327"/>
      <c r="F25" s="327"/>
      <c r="G25" s="327"/>
      <c r="H25" s="327"/>
      <c r="I25" s="327"/>
      <c r="J25" s="327"/>
      <c r="K25" s="311"/>
      <c r="L25" s="311"/>
    </row>
    <row r="26" spans="3:4" s="314" customFormat="1" ht="21" customHeight="1">
      <c r="C26" s="343">
        <v>2</v>
      </c>
      <c r="D26" s="343" t="s">
        <v>27</v>
      </c>
    </row>
    <row r="27" spans="3:5" s="314" customFormat="1" ht="21" customHeight="1">
      <c r="C27" s="344"/>
      <c r="D27" s="344"/>
      <c r="E27" s="314" t="s">
        <v>28</v>
      </c>
    </row>
    <row r="28" spans="3:5" s="314" customFormat="1" ht="21" customHeight="1">
      <c r="C28" s="344"/>
      <c r="D28" s="344"/>
      <c r="E28" s="344" t="s">
        <v>29</v>
      </c>
    </row>
    <row r="29" spans="3:5" s="314" customFormat="1" ht="21" customHeight="1">
      <c r="C29" s="344"/>
      <c r="D29" s="344"/>
      <c r="E29" s="344" t="s">
        <v>30</v>
      </c>
    </row>
    <row r="30" spans="5:12" s="314" customFormat="1" ht="21" customHeight="1">
      <c r="E30" s="345" t="s">
        <v>15</v>
      </c>
      <c r="F30" s="346"/>
      <c r="G30" s="345" t="s">
        <v>16</v>
      </c>
      <c r="H30" s="347" t="s">
        <v>31</v>
      </c>
      <c r="I30" s="345"/>
      <c r="J30" s="372"/>
      <c r="K30" s="347" t="s">
        <v>17</v>
      </c>
      <c r="L30" s="373" t="s">
        <v>32</v>
      </c>
    </row>
    <row r="31" spans="5:12" s="314" customFormat="1" ht="21" customHeight="1">
      <c r="E31" s="348" t="s">
        <v>33</v>
      </c>
      <c r="F31" s="349"/>
      <c r="G31" s="350" t="s">
        <v>34</v>
      </c>
      <c r="H31" s="350">
        <v>220</v>
      </c>
      <c r="I31" s="374"/>
      <c r="J31" s="374"/>
      <c r="K31" s="375" t="s">
        <v>35</v>
      </c>
      <c r="L31" s="376"/>
    </row>
    <row r="32" spans="5:12" s="314" customFormat="1" ht="21" customHeight="1">
      <c r="E32" s="348" t="s">
        <v>36</v>
      </c>
      <c r="F32" s="349"/>
      <c r="G32" s="351" t="s">
        <v>37</v>
      </c>
      <c r="H32" s="352"/>
      <c r="I32" s="377"/>
      <c r="J32" s="378"/>
      <c r="K32" s="344" t="s">
        <v>38</v>
      </c>
      <c r="L32" s="379" t="s">
        <v>39</v>
      </c>
    </row>
    <row r="33" spans="5:12" s="314" customFormat="1" ht="21" customHeight="1">
      <c r="E33" s="353" t="s">
        <v>40</v>
      </c>
      <c r="F33" s="354"/>
      <c r="G33" s="351" t="s">
        <v>37</v>
      </c>
      <c r="H33" s="352"/>
      <c r="I33" s="377"/>
      <c r="J33" s="378"/>
      <c r="K33" s="344" t="s">
        <v>38</v>
      </c>
      <c r="L33" s="379" t="s">
        <v>39</v>
      </c>
    </row>
    <row r="34" spans="5:12" s="314" customFormat="1" ht="21" customHeight="1">
      <c r="E34" s="355" t="s">
        <v>41</v>
      </c>
      <c r="F34" s="354"/>
      <c r="G34" s="351" t="s">
        <v>37</v>
      </c>
      <c r="H34" s="352"/>
      <c r="I34" s="377"/>
      <c r="J34" s="378"/>
      <c r="K34" s="344" t="s">
        <v>38</v>
      </c>
      <c r="L34" s="379" t="s">
        <v>39</v>
      </c>
    </row>
    <row r="35" spans="5:12" s="314" customFormat="1" ht="21" customHeight="1">
      <c r="E35" s="355" t="s">
        <v>42</v>
      </c>
      <c r="F35" s="354"/>
      <c r="G35" s="356" t="s">
        <v>21</v>
      </c>
      <c r="H35" s="357" t="s">
        <v>43</v>
      </c>
      <c r="I35" s="356"/>
      <c r="J35" s="356"/>
      <c r="K35" s="357"/>
      <c r="L35" s="380"/>
    </row>
    <row r="36" spans="5:12" s="314" customFormat="1" ht="21" customHeight="1">
      <c r="E36" s="353" t="s">
        <v>44</v>
      </c>
      <c r="F36" s="354"/>
      <c r="G36" s="351" t="s">
        <v>37</v>
      </c>
      <c r="H36" s="352"/>
      <c r="I36" s="377"/>
      <c r="J36" s="378"/>
      <c r="K36" s="344" t="s">
        <v>38</v>
      </c>
      <c r="L36" s="380"/>
    </row>
    <row r="37" spans="5:12" s="314" customFormat="1" ht="21" customHeight="1">
      <c r="E37" s="355" t="s">
        <v>45</v>
      </c>
      <c r="F37" s="354"/>
      <c r="G37" s="358" t="s">
        <v>21</v>
      </c>
      <c r="H37" s="357" t="s">
        <v>46</v>
      </c>
      <c r="I37" s="356"/>
      <c r="J37" s="356"/>
      <c r="K37" s="357"/>
      <c r="L37" s="380"/>
    </row>
    <row r="38" spans="5:12" s="314" customFormat="1" ht="21" customHeight="1">
      <c r="E38" s="355" t="s">
        <v>47</v>
      </c>
      <c r="F38" s="354"/>
      <c r="G38" s="356" t="s">
        <v>21</v>
      </c>
      <c r="H38" s="357" t="s">
        <v>48</v>
      </c>
      <c r="I38" s="356"/>
      <c r="J38" s="356"/>
      <c r="K38" s="357" t="s">
        <v>19</v>
      </c>
      <c r="L38" s="380"/>
    </row>
    <row r="39" spans="5:12" s="314" customFormat="1" ht="21" customHeight="1">
      <c r="E39" s="359" t="s">
        <v>49</v>
      </c>
      <c r="F39" s="354"/>
      <c r="G39" s="351" t="s">
        <v>37</v>
      </c>
      <c r="H39" s="352"/>
      <c r="I39" s="377"/>
      <c r="J39" s="378"/>
      <c r="K39" s="344" t="s">
        <v>38</v>
      </c>
      <c r="L39" s="379"/>
    </row>
    <row r="40" spans="5:13" s="314" customFormat="1" ht="21" customHeight="1">
      <c r="E40" s="360" t="s">
        <v>50</v>
      </c>
      <c r="F40" s="354" t="s">
        <v>51</v>
      </c>
      <c r="G40" s="356" t="s">
        <v>21</v>
      </c>
      <c r="H40" s="357" t="s">
        <v>52</v>
      </c>
      <c r="I40" s="356"/>
      <c r="J40" s="356"/>
      <c r="K40" s="357" t="s">
        <v>53</v>
      </c>
      <c r="L40" s="380"/>
      <c r="M40" s="381"/>
    </row>
    <row r="41" spans="5:12" s="314" customFormat="1" ht="21" customHeight="1">
      <c r="E41" s="361" t="s">
        <v>54</v>
      </c>
      <c r="F41" s="354" t="s">
        <v>55</v>
      </c>
      <c r="G41" s="358" t="s">
        <v>56</v>
      </c>
      <c r="H41" s="357" t="s">
        <v>57</v>
      </c>
      <c r="I41" s="356"/>
      <c r="J41" s="356"/>
      <c r="K41" s="357" t="s">
        <v>58</v>
      </c>
      <c r="L41" s="380"/>
    </row>
    <row r="42" spans="5:12" s="314" customFormat="1" ht="21" customHeight="1">
      <c r="E42" s="362"/>
      <c r="F42" s="354" t="s">
        <v>59</v>
      </c>
      <c r="G42" s="358" t="s">
        <v>21</v>
      </c>
      <c r="H42" s="357" t="s">
        <v>60</v>
      </c>
      <c r="I42" s="356"/>
      <c r="J42" s="356"/>
      <c r="K42" s="357" t="s">
        <v>53</v>
      </c>
      <c r="L42" s="380"/>
    </row>
    <row r="43" spans="5:12" s="314" customFormat="1" ht="21" customHeight="1">
      <c r="E43" s="363"/>
      <c r="F43" s="354" t="s">
        <v>55</v>
      </c>
      <c r="G43" s="356" t="s">
        <v>56</v>
      </c>
      <c r="H43" s="357" t="s">
        <v>61</v>
      </c>
      <c r="I43" s="356"/>
      <c r="J43" s="356"/>
      <c r="K43" s="357" t="s">
        <v>58</v>
      </c>
      <c r="L43" s="380"/>
    </row>
    <row r="44" s="314" customFormat="1" ht="21" customHeight="1">
      <c r="E44" s="314" t="s">
        <v>62</v>
      </c>
    </row>
    <row r="45" s="314" customFormat="1" ht="21" customHeight="1"/>
    <row r="46" spans="5:12" s="314" customFormat="1" ht="21" customHeight="1">
      <c r="E46" s="345" t="s">
        <v>15</v>
      </c>
      <c r="F46" s="346"/>
      <c r="G46" s="345" t="s">
        <v>16</v>
      </c>
      <c r="H46" s="347" t="s">
        <v>31</v>
      </c>
      <c r="I46" s="345"/>
      <c r="J46" s="372"/>
      <c r="K46" s="347" t="s">
        <v>17</v>
      </c>
      <c r="L46" s="382" t="s">
        <v>32</v>
      </c>
    </row>
    <row r="47" spans="5:12" s="314" customFormat="1" ht="21" customHeight="1">
      <c r="E47" s="314" t="s">
        <v>63</v>
      </c>
      <c r="F47" s="364"/>
      <c r="G47" s="314" t="s">
        <v>56</v>
      </c>
      <c r="H47" s="352" t="s">
        <v>64</v>
      </c>
      <c r="I47" s="377"/>
      <c r="J47" s="378"/>
      <c r="K47" s="383" t="s">
        <v>65</v>
      </c>
      <c r="L47" s="384" t="s">
        <v>39</v>
      </c>
    </row>
    <row r="48" spans="5:12" s="314" customFormat="1" ht="21" customHeight="1">
      <c r="E48" s="314" t="s">
        <v>66</v>
      </c>
      <c r="F48" s="364"/>
      <c r="G48" s="314" t="s">
        <v>19</v>
      </c>
      <c r="H48" s="352">
        <v>4125</v>
      </c>
      <c r="I48" s="377"/>
      <c r="J48" s="378"/>
      <c r="K48" s="314" t="s">
        <v>67</v>
      </c>
      <c r="L48" s="379" t="s">
        <v>39</v>
      </c>
    </row>
    <row r="49" spans="5:12" s="314" customFormat="1" ht="21" customHeight="1">
      <c r="E49" s="314" t="s">
        <v>20</v>
      </c>
      <c r="F49" s="364"/>
      <c r="G49" s="351" t="s">
        <v>37</v>
      </c>
      <c r="H49" s="352"/>
      <c r="I49" s="377"/>
      <c r="J49" s="378"/>
      <c r="K49" s="344" t="s">
        <v>68</v>
      </c>
      <c r="L49" s="379" t="s">
        <v>39</v>
      </c>
    </row>
    <row r="50" spans="5:12" s="314" customFormat="1" ht="21" customHeight="1">
      <c r="E50" s="314" t="s">
        <v>69</v>
      </c>
      <c r="F50" s="364"/>
      <c r="G50" s="351" t="s">
        <v>37</v>
      </c>
      <c r="H50" s="352"/>
      <c r="I50" s="377"/>
      <c r="J50" s="378"/>
      <c r="K50" s="344" t="s">
        <v>68</v>
      </c>
      <c r="L50" s="379" t="s">
        <v>39</v>
      </c>
    </row>
    <row r="51" spans="5:12" s="314" customFormat="1" ht="21" customHeight="1">
      <c r="E51" s="314" t="s">
        <v>25</v>
      </c>
      <c r="F51" s="364"/>
      <c r="G51" s="351" t="s">
        <v>37</v>
      </c>
      <c r="H51" s="352"/>
      <c r="I51" s="377"/>
      <c r="J51" s="378"/>
      <c r="K51" s="344" t="s">
        <v>68</v>
      </c>
      <c r="L51" s="379" t="s">
        <v>39</v>
      </c>
    </row>
    <row r="52" spans="5:12" s="314" customFormat="1" ht="21" customHeight="1">
      <c r="E52" s="314" t="s">
        <v>70</v>
      </c>
      <c r="F52" s="364"/>
      <c r="G52" s="365" t="s">
        <v>56</v>
      </c>
      <c r="H52" s="352" t="s">
        <v>71</v>
      </c>
      <c r="I52" s="377"/>
      <c r="J52" s="378"/>
      <c r="K52" s="385" t="s">
        <v>72</v>
      </c>
      <c r="L52" s="379" t="s">
        <v>39</v>
      </c>
    </row>
    <row r="53" spans="5:12" s="314" customFormat="1" ht="21" customHeight="1">
      <c r="E53" s="314" t="s">
        <v>73</v>
      </c>
      <c r="F53" s="364"/>
      <c r="G53" s="314" t="s">
        <v>56</v>
      </c>
      <c r="H53" s="352">
        <v>1356</v>
      </c>
      <c r="I53" s="377"/>
      <c r="J53" s="378"/>
      <c r="K53" s="315" t="s">
        <v>74</v>
      </c>
      <c r="L53" s="379" t="s">
        <v>39</v>
      </c>
    </row>
    <row r="54" s="314" customFormat="1" ht="19.5">
      <c r="K54" s="315" t="s">
        <v>75</v>
      </c>
    </row>
    <row r="55" spans="1:6" s="314" customFormat="1" ht="19.5">
      <c r="A55" s="366"/>
      <c r="B55" s="366"/>
      <c r="C55" s="366"/>
      <c r="D55" s="315" t="s">
        <v>76</v>
      </c>
      <c r="E55" s="366"/>
      <c r="F55" s="366"/>
    </row>
    <row r="56" spans="1:6" s="314" customFormat="1" ht="19.5">
      <c r="A56" s="366"/>
      <c r="B56" s="366"/>
      <c r="C56" s="366"/>
      <c r="D56" s="367" t="s">
        <v>77</v>
      </c>
      <c r="E56" s="366"/>
      <c r="F56" s="366"/>
    </row>
    <row r="57" spans="1:12" s="315" customFormat="1" ht="111" customHeight="1" hidden="1">
      <c r="A57" s="366"/>
      <c r="B57" s="366"/>
      <c r="C57" s="366"/>
      <c r="D57" s="368" t="s">
        <v>78</v>
      </c>
      <c r="E57" s="368"/>
      <c r="F57" s="366"/>
      <c r="G57" s="314"/>
      <c r="H57" s="314"/>
      <c r="I57" s="314"/>
      <c r="J57" s="314"/>
      <c r="K57" s="314"/>
      <c r="L57" s="314"/>
    </row>
    <row r="58" spans="4:11" s="315" customFormat="1" ht="103.5" customHeight="1">
      <c r="D58" s="369" t="s">
        <v>79</v>
      </c>
      <c r="E58" s="369"/>
      <c r="F58" s="369"/>
      <c r="G58" s="369"/>
      <c r="H58" s="369"/>
      <c r="I58" s="369"/>
      <c r="J58" s="369"/>
      <c r="K58" s="369"/>
    </row>
    <row r="59" s="315" customFormat="1" ht="19.5">
      <c r="D59" s="315" t="s">
        <v>80</v>
      </c>
    </row>
    <row r="60" s="315" customFormat="1" ht="19.5">
      <c r="D60" s="315" t="s">
        <v>81</v>
      </c>
    </row>
    <row r="61" spans="1:12" s="314" customFormat="1" ht="21" customHeight="1">
      <c r="A61" s="315"/>
      <c r="B61" s="315"/>
      <c r="C61" s="315"/>
      <c r="D61" s="315" t="s">
        <v>82</v>
      </c>
      <c r="E61" s="315"/>
      <c r="F61" s="315"/>
      <c r="G61" s="315"/>
      <c r="H61" s="315"/>
      <c r="I61" s="315"/>
      <c r="J61" s="315"/>
      <c r="K61" s="315"/>
      <c r="L61" s="315"/>
    </row>
    <row r="62" s="314" customFormat="1" ht="21" customHeight="1">
      <c r="K62" s="315"/>
    </row>
    <row r="63" s="314" customFormat="1" ht="22.5" customHeight="1" hidden="1">
      <c r="D63" s="370" t="s">
        <v>83</v>
      </c>
    </row>
    <row r="64" s="314" customFormat="1" ht="21" customHeight="1" hidden="1"/>
    <row r="65" spans="3:4" s="314" customFormat="1" ht="21" customHeight="1" hidden="1">
      <c r="C65" s="343">
        <v>3</v>
      </c>
      <c r="D65" s="343" t="s">
        <v>84</v>
      </c>
    </row>
    <row r="66" spans="3:5" s="314" customFormat="1" ht="21" customHeight="1" hidden="1">
      <c r="C66" s="344"/>
      <c r="D66" s="344"/>
      <c r="E66" s="314" t="s">
        <v>28</v>
      </c>
    </row>
    <row r="67" spans="3:5" s="314" customFormat="1" ht="21" customHeight="1" hidden="1">
      <c r="C67" s="344"/>
      <c r="D67" s="344"/>
      <c r="E67" s="344" t="s">
        <v>29</v>
      </c>
    </row>
    <row r="68" spans="3:5" s="314" customFormat="1" ht="21" customHeight="1" hidden="1">
      <c r="C68" s="344"/>
      <c r="D68" s="344"/>
      <c r="E68" s="344" t="s">
        <v>30</v>
      </c>
    </row>
    <row r="69" spans="3:5" s="314" customFormat="1" ht="21" customHeight="1" hidden="1">
      <c r="C69" s="344"/>
      <c r="D69" s="344"/>
      <c r="E69" s="344" t="s">
        <v>85</v>
      </c>
    </row>
    <row r="70" spans="5:12" s="314" customFormat="1" ht="21" customHeight="1" hidden="1">
      <c r="E70" s="345" t="s">
        <v>15</v>
      </c>
      <c r="F70" s="346"/>
      <c r="G70" s="345" t="s">
        <v>16</v>
      </c>
      <c r="H70" s="347" t="s">
        <v>31</v>
      </c>
      <c r="I70" s="345"/>
      <c r="J70" s="372"/>
      <c r="K70" s="347" t="s">
        <v>17</v>
      </c>
      <c r="L70" s="373" t="s">
        <v>32</v>
      </c>
    </row>
    <row r="71" spans="5:12" s="314" customFormat="1" ht="21" customHeight="1" hidden="1">
      <c r="E71" s="386" t="s">
        <v>86</v>
      </c>
      <c r="F71" s="387"/>
      <c r="G71" s="315"/>
      <c r="H71" s="388"/>
      <c r="I71" s="394"/>
      <c r="J71" s="395"/>
      <c r="K71" s="315" t="s">
        <v>87</v>
      </c>
      <c r="L71" s="396"/>
    </row>
    <row r="72" spans="5:12" s="314" customFormat="1" ht="21" customHeight="1" hidden="1">
      <c r="E72" s="386" t="s">
        <v>88</v>
      </c>
      <c r="F72" s="387"/>
      <c r="G72" s="315" t="s">
        <v>89</v>
      </c>
      <c r="H72" s="388"/>
      <c r="I72" s="394"/>
      <c r="J72" s="395"/>
      <c r="K72" s="344" t="s">
        <v>90</v>
      </c>
      <c r="L72" s="379" t="s">
        <v>39</v>
      </c>
    </row>
    <row r="73" spans="5:12" s="314" customFormat="1" ht="21" customHeight="1" hidden="1">
      <c r="E73" s="386" t="s">
        <v>91</v>
      </c>
      <c r="F73" s="387"/>
      <c r="G73" s="386" t="s">
        <v>89</v>
      </c>
      <c r="H73" s="388"/>
      <c r="I73" s="394"/>
      <c r="J73" s="395"/>
      <c r="K73" s="344" t="s">
        <v>92</v>
      </c>
      <c r="L73" s="379" t="s">
        <v>39</v>
      </c>
    </row>
    <row r="74" spans="5:12" s="314" customFormat="1" ht="21" customHeight="1" hidden="1">
      <c r="E74" s="386" t="s">
        <v>93</v>
      </c>
      <c r="F74" s="387"/>
      <c r="G74" s="386" t="s">
        <v>19</v>
      </c>
      <c r="H74" s="388"/>
      <c r="I74" s="394"/>
      <c r="J74" s="395"/>
      <c r="K74" s="315"/>
      <c r="L74" s="379" t="s">
        <v>39</v>
      </c>
    </row>
    <row r="75" spans="5:12" s="314" customFormat="1" ht="21" customHeight="1" hidden="1">
      <c r="E75" s="386" t="s">
        <v>94</v>
      </c>
      <c r="F75" s="387"/>
      <c r="G75" s="351" t="s">
        <v>37</v>
      </c>
      <c r="H75" s="352"/>
      <c r="I75" s="377"/>
      <c r="J75" s="378"/>
      <c r="K75" s="344" t="s">
        <v>68</v>
      </c>
      <c r="L75" s="379" t="s">
        <v>39</v>
      </c>
    </row>
    <row r="76" spans="5:12" s="314" customFormat="1" ht="21" customHeight="1" hidden="1">
      <c r="E76" s="314" t="s">
        <v>95</v>
      </c>
      <c r="F76" s="364"/>
      <c r="G76" s="314" t="s">
        <v>56</v>
      </c>
      <c r="H76" s="352">
        <v>1356</v>
      </c>
      <c r="I76" s="377"/>
      <c r="J76" s="378"/>
      <c r="K76" s="315" t="s">
        <v>96</v>
      </c>
      <c r="L76" s="379" t="s">
        <v>39</v>
      </c>
    </row>
    <row r="77" spans="1:12" s="311" customFormat="1" ht="16.5" customHeight="1" hidden="1">
      <c r="A77" s="314"/>
      <c r="B77" s="314"/>
      <c r="C77" s="314"/>
      <c r="D77" s="314"/>
      <c r="E77" s="314"/>
      <c r="F77" s="314"/>
      <c r="G77" s="314"/>
      <c r="H77" s="314"/>
      <c r="I77" s="314"/>
      <c r="J77" s="314"/>
      <c r="K77" s="315" t="s">
        <v>97</v>
      </c>
      <c r="L77" s="379" t="s">
        <v>39</v>
      </c>
    </row>
    <row r="78" spans="1:12" s="311" customFormat="1" ht="16.5" customHeight="1" hidden="1">
      <c r="A78" s="314"/>
      <c r="B78" s="314"/>
      <c r="C78" s="314"/>
      <c r="D78" s="370" t="s">
        <v>98</v>
      </c>
      <c r="E78" s="314"/>
      <c r="F78" s="314"/>
      <c r="G78" s="314"/>
      <c r="H78" s="314"/>
      <c r="I78" s="314"/>
      <c r="J78" s="314"/>
      <c r="K78" s="314"/>
      <c r="L78" s="314"/>
    </row>
    <row r="79" s="311" customFormat="1" ht="15.75">
      <c r="M79" s="397"/>
    </row>
    <row r="80" spans="3:13" s="311" customFormat="1" ht="19.5">
      <c r="C80" s="343">
        <v>4</v>
      </c>
      <c r="D80" s="389" t="s">
        <v>99</v>
      </c>
      <c r="E80" s="314"/>
      <c r="M80" s="397"/>
    </row>
    <row r="81" spans="1:11" s="311" customFormat="1" ht="16.5" customHeight="1">
      <c r="A81" s="316"/>
      <c r="B81" s="316"/>
      <c r="C81" s="366"/>
      <c r="D81" s="367" t="s">
        <v>100</v>
      </c>
      <c r="E81" s="390"/>
      <c r="F81" s="390"/>
      <c r="G81" s="391"/>
      <c r="H81" s="391"/>
      <c r="I81" s="391"/>
      <c r="J81" s="391"/>
      <c r="K81" s="391"/>
    </row>
    <row r="82" spans="1:12" s="314" customFormat="1" ht="19.5">
      <c r="A82" s="316"/>
      <c r="B82" s="316"/>
      <c r="C82" s="366"/>
      <c r="D82" s="367" t="s">
        <v>101</v>
      </c>
      <c r="E82" s="390"/>
      <c r="F82" s="390"/>
      <c r="G82" s="391"/>
      <c r="H82" s="391"/>
      <c r="I82" s="391"/>
      <c r="J82" s="391"/>
      <c r="K82" s="391"/>
      <c r="L82" s="311"/>
    </row>
    <row r="83" spans="1:12" s="314" customFormat="1" ht="19.5">
      <c r="A83" s="311"/>
      <c r="B83" s="311"/>
      <c r="C83" s="311"/>
      <c r="D83" s="311"/>
      <c r="E83" s="311"/>
      <c r="F83" s="311"/>
      <c r="G83" s="311"/>
      <c r="H83" s="311"/>
      <c r="I83" s="311"/>
      <c r="J83" s="311"/>
      <c r="K83" s="311"/>
      <c r="L83" s="311"/>
    </row>
    <row r="84" spans="1:8" s="314" customFormat="1" ht="19.5">
      <c r="A84" s="366"/>
      <c r="B84" s="366"/>
      <c r="C84" s="392">
        <v>5</v>
      </c>
      <c r="D84" s="392" t="s">
        <v>102</v>
      </c>
      <c r="E84" s="392"/>
      <c r="F84" s="392"/>
      <c r="G84" s="393"/>
      <c r="H84" s="393"/>
    </row>
    <row r="85" spans="1:6" s="314" customFormat="1" ht="19.5">
      <c r="A85" s="366"/>
      <c r="B85" s="366"/>
      <c r="C85" s="366"/>
      <c r="D85" s="366" t="s">
        <v>103</v>
      </c>
      <c r="E85" s="366"/>
      <c r="F85" s="366"/>
    </row>
    <row r="86" spans="1:6" s="314" customFormat="1" ht="19.5">
      <c r="A86" s="366"/>
      <c r="B86" s="366"/>
      <c r="C86" s="366"/>
      <c r="D86" s="366" t="s">
        <v>104</v>
      </c>
      <c r="E86" s="366"/>
      <c r="F86" s="366"/>
    </row>
    <row r="87" spans="1:6" s="314" customFormat="1" ht="19.5">
      <c r="A87" s="366"/>
      <c r="B87" s="366"/>
      <c r="C87" s="366"/>
      <c r="D87" s="366" t="s">
        <v>105</v>
      </c>
      <c r="E87" s="366"/>
      <c r="F87" s="366"/>
    </row>
    <row r="88" spans="1:11" s="314" customFormat="1" ht="19.5">
      <c r="A88" s="366"/>
      <c r="B88" s="366"/>
      <c r="C88" s="366"/>
      <c r="D88" s="367" t="s">
        <v>106</v>
      </c>
      <c r="E88" s="390"/>
      <c r="F88" s="390"/>
      <c r="G88" s="391"/>
      <c r="H88" s="391"/>
      <c r="I88" s="391"/>
      <c r="J88" s="391"/>
      <c r="K88" s="391"/>
    </row>
    <row r="89" spans="1:11" s="314" customFormat="1" ht="19.5">
      <c r="A89" s="366"/>
      <c r="B89" s="366"/>
      <c r="C89" s="366"/>
      <c r="D89" s="367" t="s">
        <v>107</v>
      </c>
      <c r="E89" s="390"/>
      <c r="F89" s="390"/>
      <c r="G89" s="391"/>
      <c r="H89" s="391"/>
      <c r="I89" s="391"/>
      <c r="J89" s="391"/>
      <c r="K89" s="391"/>
    </row>
    <row r="90" spans="1:6" s="314" customFormat="1" ht="19.5">
      <c r="A90" s="366"/>
      <c r="B90" s="366"/>
      <c r="C90" s="366"/>
      <c r="D90" s="366" t="s">
        <v>108</v>
      </c>
      <c r="E90" s="366"/>
      <c r="F90" s="366"/>
    </row>
    <row r="91" spans="1:11" s="314" customFormat="1" ht="19.5">
      <c r="A91" s="366"/>
      <c r="B91" s="366"/>
      <c r="C91" s="366" t="s">
        <v>109</v>
      </c>
      <c r="D91" s="367" t="s">
        <v>110</v>
      </c>
      <c r="E91" s="367"/>
      <c r="F91" s="367"/>
      <c r="G91" s="367"/>
      <c r="H91" s="367"/>
      <c r="I91" s="367"/>
      <c r="J91" s="367"/>
      <c r="K91" s="367"/>
    </row>
    <row r="92" spans="1:6" s="314" customFormat="1" ht="19.5">
      <c r="A92" s="366"/>
      <c r="B92" s="366"/>
      <c r="C92" s="366"/>
      <c r="D92" s="366" t="s">
        <v>111</v>
      </c>
      <c r="E92" s="366"/>
      <c r="F92" s="366"/>
    </row>
    <row r="93" spans="1:6" s="314" customFormat="1" ht="19.5">
      <c r="A93" s="366"/>
      <c r="B93" s="366"/>
      <c r="C93" s="366"/>
      <c r="D93" s="366" t="s">
        <v>112</v>
      </c>
      <c r="E93" s="366"/>
      <c r="F93" s="366"/>
    </row>
    <row r="94" spans="1:6" s="314" customFormat="1" ht="19.5">
      <c r="A94" s="366"/>
      <c r="B94" s="366"/>
      <c r="C94" s="366"/>
      <c r="D94" s="366" t="s">
        <v>113</v>
      </c>
      <c r="E94" s="366"/>
      <c r="F94" s="366"/>
    </row>
    <row r="95" spans="1:6" s="314" customFormat="1" ht="19.5">
      <c r="A95" s="366"/>
      <c r="B95" s="366"/>
      <c r="C95" s="366"/>
      <c r="D95" s="366" t="s">
        <v>114</v>
      </c>
      <c r="E95" s="366"/>
      <c r="F95" s="366"/>
    </row>
    <row r="96" spans="1:6" s="314" customFormat="1" ht="19.5">
      <c r="A96" s="366"/>
      <c r="B96" s="366"/>
      <c r="C96" s="366"/>
      <c r="D96" s="366" t="s">
        <v>115</v>
      </c>
      <c r="E96" s="366"/>
      <c r="F96" s="366"/>
    </row>
    <row r="97" spans="1:6" s="314" customFormat="1" ht="19.5">
      <c r="A97" s="366"/>
      <c r="B97" s="366"/>
      <c r="C97" s="366"/>
      <c r="D97" s="366" t="s">
        <v>116</v>
      </c>
      <c r="E97" s="366"/>
      <c r="F97" s="366"/>
    </row>
    <row r="98" spans="1:6" s="314" customFormat="1" ht="19.5">
      <c r="A98" s="366"/>
      <c r="B98" s="366"/>
      <c r="C98" s="366"/>
      <c r="D98" s="366" t="s">
        <v>117</v>
      </c>
      <c r="E98" s="366"/>
      <c r="F98" s="366"/>
    </row>
    <row r="99" spans="1:6" s="314" customFormat="1" ht="19.5">
      <c r="A99" s="366"/>
      <c r="B99" s="366"/>
      <c r="C99" s="366"/>
      <c r="D99" s="366" t="s">
        <v>118</v>
      </c>
      <c r="E99" s="366"/>
      <c r="F99" s="366"/>
    </row>
    <row r="100" spans="1:6" s="314" customFormat="1" ht="19.5">
      <c r="A100" s="366"/>
      <c r="B100" s="366"/>
      <c r="C100" s="366"/>
      <c r="D100" s="366" t="s">
        <v>119</v>
      </c>
      <c r="E100" s="366"/>
      <c r="F100" s="366"/>
    </row>
    <row r="101" spans="1:6" s="314" customFormat="1" ht="19.5">
      <c r="A101" s="366"/>
      <c r="B101" s="366"/>
      <c r="C101" s="366"/>
      <c r="D101" s="366" t="s">
        <v>120</v>
      </c>
      <c r="E101" s="366"/>
      <c r="F101" s="366"/>
    </row>
    <row r="102" spans="1:6" s="314" customFormat="1" ht="19.5">
      <c r="A102" s="366"/>
      <c r="B102" s="366"/>
      <c r="C102" s="366"/>
      <c r="D102" s="366" t="s">
        <v>121</v>
      </c>
      <c r="E102" s="366"/>
      <c r="F102" s="366"/>
    </row>
    <row r="103" spans="1:12" ht="16.5" customHeight="1">
      <c r="A103" s="366"/>
      <c r="B103" s="366"/>
      <c r="C103" s="366"/>
      <c r="D103" s="367" t="s">
        <v>122</v>
      </c>
      <c r="E103" s="390"/>
      <c r="F103" s="390"/>
      <c r="G103" s="391"/>
      <c r="H103" s="391"/>
      <c r="I103" s="391"/>
      <c r="J103" s="391"/>
      <c r="K103" s="314"/>
      <c r="L103" s="314"/>
    </row>
    <row r="104" spans="1:12" ht="16.5" customHeight="1">
      <c r="A104" s="366"/>
      <c r="B104" s="366"/>
      <c r="C104" s="366"/>
      <c r="D104" s="366"/>
      <c r="E104" s="366"/>
      <c r="F104" s="366"/>
      <c r="G104" s="314"/>
      <c r="H104" s="314"/>
      <c r="I104" s="314"/>
      <c r="J104" s="314"/>
      <c r="K104" s="314"/>
      <c r="L104" s="314"/>
    </row>
  </sheetData>
  <sheetProtection/>
  <mergeCells count="12">
    <mergeCell ref="B1:K1"/>
    <mergeCell ref="D2:K2"/>
    <mergeCell ref="D3:K3"/>
    <mergeCell ref="D4:K4"/>
    <mergeCell ref="D5:K5"/>
    <mergeCell ref="B7:J7"/>
    <mergeCell ref="D8:K8"/>
    <mergeCell ref="B14:J14"/>
    <mergeCell ref="H30:J30"/>
    <mergeCell ref="H46:J46"/>
    <mergeCell ref="D58:K58"/>
    <mergeCell ref="H70:J7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tabColor rgb="FFFF81ED"/>
  </sheetPr>
  <dimension ref="A1:N61"/>
  <sheetViews>
    <sheetView zoomScale="85" zoomScaleNormal="85" workbookViewId="0" topLeftCell="A1">
      <pane ySplit="1" topLeftCell="A2" activePane="bottomLeft" state="frozen"/>
      <selection pane="bottomLeft" activeCell="M14" sqref="M14"/>
    </sheetView>
  </sheetViews>
  <sheetFormatPr defaultColWidth="9.00390625" defaultRowHeight="15"/>
  <cols>
    <col min="1" max="1" width="5.00390625" style="291" bestFit="1" customWidth="1"/>
    <col min="2" max="2" width="8.00390625" style="291" customWidth="1"/>
    <col min="3" max="3" width="12.28125" style="291" customWidth="1"/>
    <col min="4" max="4" width="16.140625" style="291" customWidth="1"/>
    <col min="5" max="5" width="5.28125" style="291" bestFit="1" customWidth="1"/>
    <col min="6" max="6" width="5.00390625" style="291" bestFit="1" customWidth="1"/>
    <col min="7" max="7" width="8.00390625" style="291" customWidth="1"/>
    <col min="8" max="8" width="12.28125" style="291" customWidth="1"/>
    <col min="9" max="9" width="16.140625" style="291" customWidth="1"/>
    <col min="10" max="10" width="5.28125" style="291" bestFit="1" customWidth="1"/>
    <col min="11" max="12" width="9.00390625" style="292" hidden="1" customWidth="1"/>
    <col min="13" max="14" width="33.421875" style="292" customWidth="1"/>
    <col min="15" max="16384" width="9.00390625" style="292" customWidth="1"/>
  </cols>
  <sheetData>
    <row r="1" spans="1:14" ht="26.25" customHeight="1">
      <c r="A1" s="293" t="s">
        <v>123</v>
      </c>
      <c r="B1" s="294" t="s">
        <v>18</v>
      </c>
      <c r="C1" s="295" t="s">
        <v>20</v>
      </c>
      <c r="D1" s="296" t="s">
        <v>23</v>
      </c>
      <c r="E1" s="296" t="s">
        <v>25</v>
      </c>
      <c r="F1" s="297" t="s">
        <v>123</v>
      </c>
      <c r="G1" s="298" t="s">
        <v>18</v>
      </c>
      <c r="H1" s="299" t="s">
        <v>20</v>
      </c>
      <c r="I1" s="309" t="s">
        <v>23</v>
      </c>
      <c r="J1" s="309" t="s">
        <v>25</v>
      </c>
      <c r="K1" s="291" t="s">
        <v>124</v>
      </c>
      <c r="L1" s="291" t="s">
        <v>125</v>
      </c>
      <c r="M1" s="292" t="s">
        <v>126</v>
      </c>
      <c r="N1" s="292" t="s">
        <v>127</v>
      </c>
    </row>
    <row r="2" spans="1:14" ht="18" customHeight="1">
      <c r="A2" s="300" t="s">
        <v>128</v>
      </c>
      <c r="B2" s="301"/>
      <c r="C2" s="301"/>
      <c r="D2" s="301"/>
      <c r="E2" s="302"/>
      <c r="F2" s="300" t="s">
        <v>129</v>
      </c>
      <c r="G2" s="301"/>
      <c r="H2" s="301"/>
      <c r="I2" s="302"/>
      <c r="J2" s="302"/>
      <c r="K2" s="310">
        <f aca="true" t="shared" si="0" ref="K2:K15">IF(C2="","",LEN(C2)-LEN(SUBSTITUTE(SUBSTITUTE(C2," ",),"　",)))</f>
      </c>
      <c r="L2" s="310">
        <f>IF(H2="","",LEN(H2)-LEN(SUBSTITUTE(SUBSTITUTE(H2," ",),"　",)))</f>
      </c>
      <c r="M2" s="310">
        <f>IF(K2=0,"スペースが入力されてません！",IF(K2=2,"スペースが2つ入っています！",""))</f>
      </c>
      <c r="N2" s="310">
        <f>IF(L2=0,"スペースが入力されてません！",IF(L2=2,"スペースが2つ入っています！",""))</f>
      </c>
    </row>
    <row r="3" spans="1:14" ht="18" customHeight="1">
      <c r="A3" s="300" t="s">
        <v>128</v>
      </c>
      <c r="B3" s="301"/>
      <c r="C3" s="301"/>
      <c r="D3" s="301"/>
      <c r="E3" s="302"/>
      <c r="F3" s="300" t="s">
        <v>129</v>
      </c>
      <c r="G3" s="301"/>
      <c r="H3" s="301"/>
      <c r="I3" s="302"/>
      <c r="J3" s="302"/>
      <c r="K3" s="310">
        <f t="shared" si="0"/>
      </c>
      <c r="L3" s="310">
        <f aca="true" t="shared" si="1" ref="L3:L61">IF(H3="","",LEN(H3)-LEN(SUBSTITUTE(SUBSTITUTE(H3," ",),"　",)))</f>
      </c>
      <c r="M3" s="310">
        <f aca="true" t="shared" si="2" ref="M3:N29">IF(K3=0,"スペースが入力されてません！",IF(K3=2,"スペースが2つ入っています！",""))</f>
      </c>
      <c r="N3" s="310">
        <f t="shared" si="2"/>
      </c>
    </row>
    <row r="4" spans="1:14" ht="18" customHeight="1">
      <c r="A4" s="300" t="s">
        <v>128</v>
      </c>
      <c r="B4" s="301"/>
      <c r="C4" s="301"/>
      <c r="D4" s="301"/>
      <c r="E4" s="302"/>
      <c r="F4" s="300" t="s">
        <v>129</v>
      </c>
      <c r="G4" s="301"/>
      <c r="H4" s="301"/>
      <c r="I4" s="301"/>
      <c r="J4" s="302"/>
      <c r="K4" s="310">
        <f t="shared" si="0"/>
      </c>
      <c r="L4" s="310">
        <f t="shared" si="1"/>
      </c>
      <c r="M4" s="310">
        <f t="shared" si="2"/>
      </c>
      <c r="N4" s="310">
        <f t="shared" si="2"/>
      </c>
    </row>
    <row r="5" spans="1:14" ht="18" customHeight="1">
      <c r="A5" s="300" t="s">
        <v>128</v>
      </c>
      <c r="B5" s="301"/>
      <c r="C5" s="301"/>
      <c r="D5" s="301"/>
      <c r="E5" s="302"/>
      <c r="F5" s="300" t="s">
        <v>129</v>
      </c>
      <c r="G5" s="301"/>
      <c r="H5" s="301"/>
      <c r="I5" s="301"/>
      <c r="J5" s="302"/>
      <c r="K5" s="310">
        <f t="shared" si="0"/>
      </c>
      <c r="L5" s="310">
        <f t="shared" si="1"/>
      </c>
      <c r="M5" s="310">
        <f t="shared" si="2"/>
      </c>
      <c r="N5" s="310">
        <f t="shared" si="2"/>
      </c>
    </row>
    <row r="6" spans="1:14" ht="18" customHeight="1">
      <c r="A6" s="300" t="s">
        <v>128</v>
      </c>
      <c r="B6" s="301"/>
      <c r="C6" s="301"/>
      <c r="D6" s="301"/>
      <c r="E6" s="302"/>
      <c r="F6" s="300" t="s">
        <v>129</v>
      </c>
      <c r="G6" s="303"/>
      <c r="H6" s="301"/>
      <c r="I6" s="301"/>
      <c r="J6" s="302"/>
      <c r="K6" s="310">
        <f t="shared" si="0"/>
      </c>
      <c r="L6" s="310">
        <f t="shared" si="1"/>
      </c>
      <c r="M6" s="310">
        <f t="shared" si="2"/>
      </c>
      <c r="N6" s="310">
        <f t="shared" si="2"/>
      </c>
    </row>
    <row r="7" spans="1:14" ht="18" customHeight="1">
      <c r="A7" s="300" t="s">
        <v>128</v>
      </c>
      <c r="B7" s="301"/>
      <c r="C7" s="301"/>
      <c r="D7" s="302"/>
      <c r="E7" s="302"/>
      <c r="F7" s="300" t="s">
        <v>129</v>
      </c>
      <c r="G7" s="303"/>
      <c r="H7" s="301"/>
      <c r="I7" s="302"/>
      <c r="J7" s="302"/>
      <c r="K7" s="310">
        <f t="shared" si="0"/>
      </c>
      <c r="L7" s="310">
        <f t="shared" si="1"/>
      </c>
      <c r="M7" s="310">
        <f t="shared" si="2"/>
      </c>
      <c r="N7" s="310">
        <f t="shared" si="2"/>
      </c>
    </row>
    <row r="8" spans="1:14" ht="18" customHeight="1">
      <c r="A8" s="304" t="s">
        <v>128</v>
      </c>
      <c r="B8" s="301"/>
      <c r="C8" s="301"/>
      <c r="D8" s="302"/>
      <c r="E8" s="301"/>
      <c r="F8" s="305" t="s">
        <v>129</v>
      </c>
      <c r="G8" s="301"/>
      <c r="H8" s="301"/>
      <c r="I8" s="301"/>
      <c r="J8" s="301"/>
      <c r="K8" s="310">
        <f t="shared" si="0"/>
      </c>
      <c r="L8" s="310">
        <f t="shared" si="1"/>
      </c>
      <c r="M8" s="310">
        <f t="shared" si="2"/>
      </c>
      <c r="N8" s="310">
        <f t="shared" si="2"/>
      </c>
    </row>
    <row r="9" spans="1:14" ht="18" customHeight="1">
      <c r="A9" s="304" t="s">
        <v>128</v>
      </c>
      <c r="B9" s="301"/>
      <c r="C9" s="301"/>
      <c r="D9" s="302"/>
      <c r="E9" s="301"/>
      <c r="F9" s="305" t="s">
        <v>129</v>
      </c>
      <c r="G9" s="303"/>
      <c r="H9" s="301"/>
      <c r="I9" s="302"/>
      <c r="J9" s="302"/>
      <c r="K9" s="310">
        <f t="shared" si="0"/>
      </c>
      <c r="L9" s="310">
        <f t="shared" si="1"/>
      </c>
      <c r="M9" s="310">
        <f t="shared" si="2"/>
      </c>
      <c r="N9" s="310">
        <f t="shared" si="2"/>
      </c>
    </row>
    <row r="10" spans="1:14" ht="18" customHeight="1">
      <c r="A10" s="304" t="s">
        <v>128</v>
      </c>
      <c r="B10" s="301"/>
      <c r="C10" s="301"/>
      <c r="D10" s="302"/>
      <c r="E10" s="301"/>
      <c r="F10" s="305" t="s">
        <v>129</v>
      </c>
      <c r="G10" s="303"/>
      <c r="H10" s="301"/>
      <c r="I10" s="302"/>
      <c r="J10" s="302"/>
      <c r="K10" s="310">
        <f t="shared" si="0"/>
      </c>
      <c r="L10" s="310">
        <f t="shared" si="1"/>
      </c>
      <c r="M10" s="310">
        <f t="shared" si="2"/>
      </c>
      <c r="N10" s="310">
        <f t="shared" si="2"/>
      </c>
    </row>
    <row r="11" spans="1:14" ht="18" customHeight="1">
      <c r="A11" s="304" t="s">
        <v>128</v>
      </c>
      <c r="B11" s="301"/>
      <c r="C11" s="301"/>
      <c r="D11" s="301"/>
      <c r="E11" s="301"/>
      <c r="F11" s="305" t="s">
        <v>129</v>
      </c>
      <c r="G11" s="301"/>
      <c r="H11" s="301"/>
      <c r="I11" s="301"/>
      <c r="J11" s="302"/>
      <c r="K11" s="310">
        <f t="shared" si="0"/>
      </c>
      <c r="L11" s="310">
        <f t="shared" si="1"/>
      </c>
      <c r="M11" s="310">
        <f t="shared" si="2"/>
      </c>
      <c r="N11" s="310">
        <f t="shared" si="2"/>
      </c>
    </row>
    <row r="12" spans="1:14" ht="18" customHeight="1">
      <c r="A12" s="304" t="s">
        <v>128</v>
      </c>
      <c r="B12" s="301"/>
      <c r="C12" s="301"/>
      <c r="D12" s="301"/>
      <c r="E12" s="301"/>
      <c r="F12" s="305" t="s">
        <v>129</v>
      </c>
      <c r="G12" s="301"/>
      <c r="H12" s="301"/>
      <c r="I12" s="301"/>
      <c r="J12" s="302"/>
      <c r="K12" s="310">
        <f t="shared" si="0"/>
      </c>
      <c r="L12" s="310">
        <f t="shared" si="1"/>
      </c>
      <c r="M12" s="310">
        <f t="shared" si="2"/>
      </c>
      <c r="N12" s="310">
        <f t="shared" si="2"/>
      </c>
    </row>
    <row r="13" spans="1:14" ht="18" customHeight="1">
      <c r="A13" s="304" t="s">
        <v>128</v>
      </c>
      <c r="B13" s="301"/>
      <c r="C13" s="301"/>
      <c r="D13" s="301"/>
      <c r="E13" s="301"/>
      <c r="F13" s="305" t="s">
        <v>129</v>
      </c>
      <c r="G13" s="301"/>
      <c r="H13" s="301"/>
      <c r="I13" s="301"/>
      <c r="J13" s="302"/>
      <c r="K13" s="310">
        <f t="shared" si="0"/>
      </c>
      <c r="L13" s="310">
        <f t="shared" si="1"/>
      </c>
      <c r="M13" s="310">
        <f t="shared" si="2"/>
      </c>
      <c r="N13" s="310">
        <f t="shared" si="2"/>
      </c>
    </row>
    <row r="14" spans="1:14" ht="18" customHeight="1">
      <c r="A14" s="304" t="s">
        <v>128</v>
      </c>
      <c r="B14" s="301"/>
      <c r="C14" s="301"/>
      <c r="D14" s="301"/>
      <c r="E14" s="301"/>
      <c r="F14" s="305" t="s">
        <v>129</v>
      </c>
      <c r="G14" s="301"/>
      <c r="H14" s="301"/>
      <c r="I14" s="301"/>
      <c r="J14" s="302"/>
      <c r="K14" s="310">
        <f t="shared" si="0"/>
      </c>
      <c r="L14" s="310">
        <f t="shared" si="1"/>
      </c>
      <c r="M14" s="310">
        <f t="shared" si="2"/>
      </c>
      <c r="N14" s="310">
        <f t="shared" si="2"/>
      </c>
    </row>
    <row r="15" spans="1:14" ht="18" customHeight="1">
      <c r="A15" s="304" t="s">
        <v>128</v>
      </c>
      <c r="B15" s="301"/>
      <c r="C15" s="301"/>
      <c r="D15" s="301"/>
      <c r="E15" s="301"/>
      <c r="F15" s="305" t="s">
        <v>129</v>
      </c>
      <c r="G15" s="301"/>
      <c r="H15" s="301"/>
      <c r="I15" s="301"/>
      <c r="J15" s="302"/>
      <c r="K15" s="310">
        <f t="shared" si="0"/>
      </c>
      <c r="L15" s="310">
        <f t="shared" si="1"/>
      </c>
      <c r="M15" s="310">
        <f t="shared" si="2"/>
      </c>
      <c r="N15" s="310">
        <f t="shared" si="2"/>
      </c>
    </row>
    <row r="16" spans="1:14" ht="18" customHeight="1">
      <c r="A16" s="304" t="s">
        <v>128</v>
      </c>
      <c r="B16" s="301"/>
      <c r="C16" s="301"/>
      <c r="D16" s="301"/>
      <c r="E16" s="301"/>
      <c r="F16" s="305" t="s">
        <v>129</v>
      </c>
      <c r="G16" s="301"/>
      <c r="H16" s="301"/>
      <c r="I16" s="301"/>
      <c r="J16" s="302"/>
      <c r="K16" s="310">
        <f aca="true" t="shared" si="3" ref="K16:K61">IF(C16="","",LEN(C16)-LEN(SUBSTITUTE(SUBSTITUTE(C16," ",),"　",)))</f>
      </c>
      <c r="L16" s="310">
        <f t="shared" si="1"/>
      </c>
      <c r="M16" s="310">
        <f t="shared" si="2"/>
      </c>
      <c r="N16" s="310">
        <f t="shared" si="2"/>
      </c>
    </row>
    <row r="17" spans="1:14" ht="18" customHeight="1">
      <c r="A17" s="300" t="s">
        <v>128</v>
      </c>
      <c r="B17" s="303"/>
      <c r="C17" s="301"/>
      <c r="D17" s="302"/>
      <c r="E17" s="302"/>
      <c r="F17" s="300" t="s">
        <v>129</v>
      </c>
      <c r="G17" s="301"/>
      <c r="H17" s="301"/>
      <c r="I17" s="301"/>
      <c r="J17" s="302"/>
      <c r="K17" s="310">
        <f t="shared" si="3"/>
      </c>
      <c r="L17" s="310">
        <f t="shared" si="1"/>
      </c>
      <c r="M17" s="310">
        <f t="shared" si="2"/>
      </c>
      <c r="N17" s="310">
        <f t="shared" si="2"/>
      </c>
    </row>
    <row r="18" spans="1:14" ht="18" customHeight="1">
      <c r="A18" s="300" t="s">
        <v>128</v>
      </c>
      <c r="B18" s="303"/>
      <c r="C18" s="301"/>
      <c r="D18" s="302"/>
      <c r="E18" s="302"/>
      <c r="F18" s="300" t="s">
        <v>129</v>
      </c>
      <c r="G18" s="301"/>
      <c r="H18" s="301"/>
      <c r="I18" s="301"/>
      <c r="J18" s="302"/>
      <c r="K18" s="310">
        <f t="shared" si="3"/>
      </c>
      <c r="L18" s="310">
        <f t="shared" si="1"/>
      </c>
      <c r="M18" s="310">
        <f t="shared" si="2"/>
      </c>
      <c r="N18" s="310">
        <f t="shared" si="2"/>
      </c>
    </row>
    <row r="19" spans="1:14" ht="18" customHeight="1">
      <c r="A19" s="300" t="s">
        <v>128</v>
      </c>
      <c r="B19" s="303"/>
      <c r="C19" s="301"/>
      <c r="D19" s="302"/>
      <c r="E19" s="302"/>
      <c r="F19" s="300" t="s">
        <v>129</v>
      </c>
      <c r="G19" s="301"/>
      <c r="H19" s="301"/>
      <c r="I19" s="301"/>
      <c r="J19" s="302"/>
      <c r="K19" s="310">
        <f t="shared" si="3"/>
      </c>
      <c r="L19" s="310">
        <f t="shared" si="1"/>
      </c>
      <c r="M19" s="310">
        <f t="shared" si="2"/>
      </c>
      <c r="N19" s="310">
        <f t="shared" si="2"/>
      </c>
    </row>
    <row r="20" spans="1:14" ht="18" customHeight="1">
      <c r="A20" s="300" t="s">
        <v>128</v>
      </c>
      <c r="B20" s="303"/>
      <c r="C20" s="301"/>
      <c r="D20" s="302"/>
      <c r="E20" s="302"/>
      <c r="F20" s="300" t="s">
        <v>129</v>
      </c>
      <c r="G20" s="303"/>
      <c r="H20" s="301"/>
      <c r="I20" s="302"/>
      <c r="J20" s="302"/>
      <c r="K20" s="310">
        <f t="shared" si="3"/>
      </c>
      <c r="L20" s="310">
        <f t="shared" si="1"/>
      </c>
      <c r="M20" s="310">
        <f t="shared" si="2"/>
      </c>
      <c r="N20" s="310">
        <f t="shared" si="2"/>
      </c>
    </row>
    <row r="21" spans="1:14" ht="18" customHeight="1">
      <c r="A21" s="300" t="s">
        <v>128</v>
      </c>
      <c r="B21" s="303"/>
      <c r="C21" s="301"/>
      <c r="D21" s="302"/>
      <c r="E21" s="302"/>
      <c r="F21" s="300" t="s">
        <v>129</v>
      </c>
      <c r="G21" s="303"/>
      <c r="H21" s="301"/>
      <c r="I21" s="302"/>
      <c r="J21" s="302"/>
      <c r="K21" s="310">
        <f t="shared" si="3"/>
      </c>
      <c r="L21" s="310">
        <f t="shared" si="1"/>
      </c>
      <c r="M21" s="310">
        <f t="shared" si="2"/>
      </c>
      <c r="N21" s="310">
        <f t="shared" si="2"/>
      </c>
    </row>
    <row r="22" spans="1:14" ht="18" customHeight="1">
      <c r="A22" s="300" t="s">
        <v>128</v>
      </c>
      <c r="B22" s="303"/>
      <c r="C22" s="301"/>
      <c r="D22" s="302"/>
      <c r="E22" s="302"/>
      <c r="F22" s="300" t="s">
        <v>129</v>
      </c>
      <c r="G22" s="303"/>
      <c r="H22" s="301"/>
      <c r="I22" s="302"/>
      <c r="J22" s="302"/>
      <c r="K22" s="310">
        <f t="shared" si="3"/>
      </c>
      <c r="L22" s="310">
        <f t="shared" si="1"/>
      </c>
      <c r="M22" s="310">
        <f t="shared" si="2"/>
      </c>
      <c r="N22" s="310">
        <f t="shared" si="2"/>
      </c>
    </row>
    <row r="23" spans="1:14" ht="18" customHeight="1">
      <c r="A23" s="300" t="s">
        <v>128</v>
      </c>
      <c r="B23" s="303"/>
      <c r="C23" s="301"/>
      <c r="D23" s="302"/>
      <c r="E23" s="302"/>
      <c r="F23" s="300" t="s">
        <v>129</v>
      </c>
      <c r="G23" s="303"/>
      <c r="H23" s="301"/>
      <c r="I23" s="302"/>
      <c r="J23" s="302"/>
      <c r="K23" s="310">
        <f t="shared" si="3"/>
      </c>
      <c r="L23" s="310">
        <f t="shared" si="1"/>
      </c>
      <c r="M23" s="310">
        <f t="shared" si="2"/>
      </c>
      <c r="N23" s="310">
        <f t="shared" si="2"/>
      </c>
    </row>
    <row r="24" spans="1:14" ht="18" customHeight="1">
      <c r="A24" s="300" t="s">
        <v>128</v>
      </c>
      <c r="B24" s="303"/>
      <c r="C24" s="301"/>
      <c r="D24" s="302"/>
      <c r="E24" s="302"/>
      <c r="F24" s="300" t="s">
        <v>129</v>
      </c>
      <c r="G24" s="303"/>
      <c r="H24" s="301"/>
      <c r="I24" s="302"/>
      <c r="J24" s="302"/>
      <c r="K24" s="310">
        <f t="shared" si="3"/>
      </c>
      <c r="L24" s="310">
        <f t="shared" si="1"/>
      </c>
      <c r="M24" s="310">
        <f t="shared" si="2"/>
      </c>
      <c r="N24" s="310">
        <f t="shared" si="2"/>
      </c>
    </row>
    <row r="25" spans="1:14" ht="18" customHeight="1">
      <c r="A25" s="300" t="s">
        <v>128</v>
      </c>
      <c r="B25" s="303"/>
      <c r="C25" s="301"/>
      <c r="D25" s="302"/>
      <c r="E25" s="302"/>
      <c r="F25" s="300" t="s">
        <v>129</v>
      </c>
      <c r="G25" s="303"/>
      <c r="H25" s="301"/>
      <c r="I25" s="302"/>
      <c r="J25" s="302"/>
      <c r="K25" s="310">
        <f t="shared" si="3"/>
      </c>
      <c r="L25" s="310">
        <f t="shared" si="1"/>
      </c>
      <c r="M25" s="310">
        <f t="shared" si="2"/>
      </c>
      <c r="N25" s="310">
        <f t="shared" si="2"/>
      </c>
    </row>
    <row r="26" spans="1:14" ht="18" customHeight="1">
      <c r="A26" s="300" t="s">
        <v>128</v>
      </c>
      <c r="B26" s="303"/>
      <c r="C26" s="301"/>
      <c r="D26" s="302"/>
      <c r="E26" s="302"/>
      <c r="F26" s="300" t="s">
        <v>129</v>
      </c>
      <c r="G26" s="303"/>
      <c r="H26" s="301"/>
      <c r="I26" s="302"/>
      <c r="J26" s="302"/>
      <c r="K26" s="310">
        <f t="shared" si="3"/>
      </c>
      <c r="L26" s="310">
        <f t="shared" si="1"/>
      </c>
      <c r="M26" s="310">
        <f t="shared" si="2"/>
      </c>
      <c r="N26" s="310">
        <f t="shared" si="2"/>
      </c>
    </row>
    <row r="27" spans="1:14" ht="18" customHeight="1">
      <c r="A27" s="300" t="s">
        <v>128</v>
      </c>
      <c r="B27" s="303"/>
      <c r="C27" s="301"/>
      <c r="D27" s="302"/>
      <c r="E27" s="302"/>
      <c r="F27" s="300" t="s">
        <v>129</v>
      </c>
      <c r="G27" s="303"/>
      <c r="H27" s="301"/>
      <c r="I27" s="302"/>
      <c r="J27" s="302"/>
      <c r="K27" s="310">
        <f t="shared" si="3"/>
      </c>
      <c r="L27" s="310">
        <f t="shared" si="1"/>
      </c>
      <c r="M27" s="310">
        <f t="shared" si="2"/>
      </c>
      <c r="N27" s="310">
        <f t="shared" si="2"/>
      </c>
    </row>
    <row r="28" spans="1:14" ht="18" customHeight="1">
      <c r="A28" s="300" t="s">
        <v>128</v>
      </c>
      <c r="B28" s="303"/>
      <c r="C28" s="301"/>
      <c r="D28" s="302"/>
      <c r="E28" s="302"/>
      <c r="F28" s="300" t="s">
        <v>129</v>
      </c>
      <c r="G28" s="303"/>
      <c r="H28" s="301"/>
      <c r="I28" s="302"/>
      <c r="J28" s="302"/>
      <c r="K28" s="310">
        <f t="shared" si="3"/>
      </c>
      <c r="L28" s="310">
        <f t="shared" si="1"/>
      </c>
      <c r="M28" s="310">
        <f t="shared" si="2"/>
      </c>
      <c r="N28" s="310">
        <f t="shared" si="2"/>
      </c>
    </row>
    <row r="29" spans="1:14" ht="18" customHeight="1">
      <c r="A29" s="300" t="s">
        <v>128</v>
      </c>
      <c r="B29" s="303"/>
      <c r="C29" s="301"/>
      <c r="D29" s="302"/>
      <c r="E29" s="302"/>
      <c r="F29" s="300" t="s">
        <v>129</v>
      </c>
      <c r="G29" s="303"/>
      <c r="H29" s="301"/>
      <c r="I29" s="302"/>
      <c r="J29" s="302"/>
      <c r="K29" s="310">
        <f t="shared" si="3"/>
      </c>
      <c r="L29" s="310">
        <f t="shared" si="1"/>
      </c>
      <c r="M29" s="310">
        <f t="shared" si="2"/>
      </c>
      <c r="N29" s="310">
        <f t="shared" si="2"/>
      </c>
    </row>
    <row r="30" spans="1:14" ht="18" customHeight="1">
      <c r="A30" s="300" t="s">
        <v>128</v>
      </c>
      <c r="B30" s="303"/>
      <c r="C30" s="301"/>
      <c r="D30" s="302"/>
      <c r="E30" s="302"/>
      <c r="F30" s="300" t="s">
        <v>129</v>
      </c>
      <c r="G30" s="303"/>
      <c r="H30" s="301"/>
      <c r="I30" s="302"/>
      <c r="J30" s="302"/>
      <c r="K30" s="310">
        <f t="shared" si="3"/>
      </c>
      <c r="L30" s="310">
        <f t="shared" si="1"/>
      </c>
      <c r="M30" s="310">
        <f aca="true" t="shared" si="4" ref="M30:N61">IF(K30=0,"スペースが入力されてません！",IF(K30=2,"スペースが2つ入っています！",""))</f>
      </c>
      <c r="N30" s="310">
        <f t="shared" si="4"/>
      </c>
    </row>
    <row r="31" spans="1:14" ht="18" customHeight="1">
      <c r="A31" s="300" t="s">
        <v>128</v>
      </c>
      <c r="B31" s="303"/>
      <c r="C31" s="301"/>
      <c r="D31" s="302"/>
      <c r="E31" s="302"/>
      <c r="F31" s="300" t="s">
        <v>129</v>
      </c>
      <c r="G31" s="303"/>
      <c r="H31" s="301"/>
      <c r="I31" s="302"/>
      <c r="J31" s="302"/>
      <c r="K31" s="310">
        <f t="shared" si="3"/>
      </c>
      <c r="L31" s="310">
        <f t="shared" si="1"/>
      </c>
      <c r="M31" s="310">
        <f t="shared" si="4"/>
      </c>
      <c r="N31" s="310">
        <f t="shared" si="4"/>
      </c>
    </row>
    <row r="32" spans="1:14" ht="18" customHeight="1">
      <c r="A32" s="300" t="s">
        <v>128</v>
      </c>
      <c r="B32" s="303"/>
      <c r="C32" s="301"/>
      <c r="D32" s="302"/>
      <c r="E32" s="302"/>
      <c r="F32" s="300" t="s">
        <v>129</v>
      </c>
      <c r="G32" s="303"/>
      <c r="H32" s="301"/>
      <c r="I32" s="302"/>
      <c r="J32" s="302"/>
      <c r="K32" s="310">
        <f t="shared" si="3"/>
      </c>
      <c r="L32" s="310">
        <f t="shared" si="1"/>
      </c>
      <c r="M32" s="310">
        <f t="shared" si="4"/>
      </c>
      <c r="N32" s="310">
        <f t="shared" si="4"/>
      </c>
    </row>
    <row r="33" spans="1:14" ht="18" customHeight="1">
      <c r="A33" s="300" t="s">
        <v>128</v>
      </c>
      <c r="B33" s="303"/>
      <c r="C33" s="301"/>
      <c r="D33" s="302"/>
      <c r="E33" s="302"/>
      <c r="F33" s="300" t="s">
        <v>129</v>
      </c>
      <c r="G33" s="303"/>
      <c r="H33" s="301"/>
      <c r="I33" s="302"/>
      <c r="J33" s="302"/>
      <c r="K33" s="310">
        <f t="shared" si="3"/>
      </c>
      <c r="L33" s="310">
        <f t="shared" si="1"/>
      </c>
      <c r="M33" s="310">
        <f t="shared" si="4"/>
      </c>
      <c r="N33" s="310">
        <f t="shared" si="4"/>
      </c>
    </row>
    <row r="34" spans="1:14" ht="18" customHeight="1">
      <c r="A34" s="300" t="s">
        <v>128</v>
      </c>
      <c r="B34" s="303"/>
      <c r="C34" s="301"/>
      <c r="D34" s="302"/>
      <c r="E34" s="302"/>
      <c r="F34" s="300" t="s">
        <v>129</v>
      </c>
      <c r="G34" s="303"/>
      <c r="H34" s="301"/>
      <c r="I34" s="302"/>
      <c r="J34" s="302"/>
      <c r="K34" s="310">
        <f t="shared" si="3"/>
      </c>
      <c r="L34" s="310">
        <f t="shared" si="1"/>
      </c>
      <c r="M34" s="310">
        <f t="shared" si="4"/>
      </c>
      <c r="N34" s="310">
        <f t="shared" si="4"/>
      </c>
    </row>
    <row r="35" spans="1:14" ht="18" customHeight="1">
      <c r="A35" s="300" t="s">
        <v>128</v>
      </c>
      <c r="B35" s="303"/>
      <c r="C35" s="301"/>
      <c r="D35" s="302"/>
      <c r="E35" s="302"/>
      <c r="F35" s="300" t="s">
        <v>129</v>
      </c>
      <c r="G35" s="303"/>
      <c r="H35" s="301"/>
      <c r="I35" s="302"/>
      <c r="J35" s="302"/>
      <c r="K35" s="310">
        <f t="shared" si="3"/>
      </c>
      <c r="L35" s="310">
        <f t="shared" si="1"/>
      </c>
      <c r="M35" s="310">
        <f t="shared" si="4"/>
      </c>
      <c r="N35" s="310">
        <f t="shared" si="4"/>
      </c>
    </row>
    <row r="36" spans="1:14" ht="18" customHeight="1">
      <c r="A36" s="300" t="s">
        <v>128</v>
      </c>
      <c r="B36" s="303"/>
      <c r="C36" s="301"/>
      <c r="D36" s="302"/>
      <c r="E36" s="302"/>
      <c r="F36" s="300" t="s">
        <v>129</v>
      </c>
      <c r="G36" s="303"/>
      <c r="H36" s="301"/>
      <c r="I36" s="302"/>
      <c r="J36" s="302"/>
      <c r="K36" s="310">
        <f t="shared" si="3"/>
      </c>
      <c r="L36" s="310">
        <f t="shared" si="1"/>
      </c>
      <c r="M36" s="310">
        <f t="shared" si="4"/>
      </c>
      <c r="N36" s="310">
        <f t="shared" si="4"/>
      </c>
    </row>
    <row r="37" spans="1:14" ht="18" customHeight="1">
      <c r="A37" s="300" t="s">
        <v>128</v>
      </c>
      <c r="B37" s="303"/>
      <c r="C37" s="301"/>
      <c r="D37" s="302"/>
      <c r="E37" s="302"/>
      <c r="F37" s="300" t="s">
        <v>129</v>
      </c>
      <c r="G37" s="303"/>
      <c r="H37" s="301"/>
      <c r="I37" s="302"/>
      <c r="J37" s="302"/>
      <c r="K37" s="310">
        <f t="shared" si="3"/>
      </c>
      <c r="L37" s="310">
        <f t="shared" si="1"/>
      </c>
      <c r="M37" s="310">
        <f t="shared" si="4"/>
      </c>
      <c r="N37" s="310">
        <f t="shared" si="4"/>
      </c>
    </row>
    <row r="38" spans="1:14" ht="18" customHeight="1">
      <c r="A38" s="300" t="s">
        <v>128</v>
      </c>
      <c r="B38" s="303"/>
      <c r="C38" s="301"/>
      <c r="D38" s="302"/>
      <c r="E38" s="302"/>
      <c r="F38" s="300" t="s">
        <v>129</v>
      </c>
      <c r="G38" s="303"/>
      <c r="H38" s="301"/>
      <c r="I38" s="302"/>
      <c r="J38" s="302"/>
      <c r="K38" s="310">
        <f t="shared" si="3"/>
      </c>
      <c r="L38" s="310">
        <f t="shared" si="1"/>
      </c>
      <c r="M38" s="310">
        <f t="shared" si="4"/>
      </c>
      <c r="N38" s="310">
        <f t="shared" si="4"/>
      </c>
    </row>
    <row r="39" spans="1:14" ht="18" customHeight="1">
      <c r="A39" s="300" t="s">
        <v>128</v>
      </c>
      <c r="B39" s="303"/>
      <c r="C39" s="301"/>
      <c r="D39" s="302"/>
      <c r="E39" s="302"/>
      <c r="F39" s="300" t="s">
        <v>129</v>
      </c>
      <c r="G39" s="303"/>
      <c r="H39" s="301"/>
      <c r="I39" s="302"/>
      <c r="J39" s="302"/>
      <c r="K39" s="310">
        <f t="shared" si="3"/>
      </c>
      <c r="L39" s="310">
        <f t="shared" si="1"/>
      </c>
      <c r="M39" s="310">
        <f t="shared" si="4"/>
      </c>
      <c r="N39" s="310">
        <f t="shared" si="4"/>
      </c>
    </row>
    <row r="40" spans="1:14" ht="18" customHeight="1">
      <c r="A40" s="300" t="s">
        <v>128</v>
      </c>
      <c r="B40" s="303"/>
      <c r="C40" s="301"/>
      <c r="D40" s="302"/>
      <c r="E40" s="302"/>
      <c r="F40" s="300" t="s">
        <v>129</v>
      </c>
      <c r="G40" s="303"/>
      <c r="H40" s="301"/>
      <c r="I40" s="302"/>
      <c r="J40" s="302"/>
      <c r="K40" s="310">
        <f t="shared" si="3"/>
      </c>
      <c r="L40" s="310">
        <f t="shared" si="1"/>
      </c>
      <c r="M40" s="310">
        <f t="shared" si="4"/>
      </c>
      <c r="N40" s="310">
        <f t="shared" si="4"/>
      </c>
    </row>
    <row r="41" spans="1:14" ht="18" customHeight="1">
      <c r="A41" s="300" t="s">
        <v>128</v>
      </c>
      <c r="B41" s="303"/>
      <c r="C41" s="301"/>
      <c r="D41" s="302"/>
      <c r="E41" s="302"/>
      <c r="F41" s="300" t="s">
        <v>129</v>
      </c>
      <c r="G41" s="303"/>
      <c r="H41" s="301"/>
      <c r="I41" s="302"/>
      <c r="J41" s="302"/>
      <c r="K41" s="310">
        <f t="shared" si="3"/>
      </c>
      <c r="L41" s="310">
        <f t="shared" si="1"/>
      </c>
      <c r="M41" s="310">
        <f t="shared" si="4"/>
      </c>
      <c r="N41" s="310">
        <f t="shared" si="4"/>
      </c>
    </row>
    <row r="42" spans="1:14" ht="18" customHeight="1">
      <c r="A42" s="300" t="s">
        <v>128</v>
      </c>
      <c r="B42" s="303"/>
      <c r="C42" s="301"/>
      <c r="D42" s="302"/>
      <c r="E42" s="302"/>
      <c r="F42" s="300" t="s">
        <v>129</v>
      </c>
      <c r="G42" s="303"/>
      <c r="H42" s="301"/>
      <c r="I42" s="302"/>
      <c r="J42" s="302"/>
      <c r="K42" s="310">
        <f t="shared" si="3"/>
      </c>
      <c r="L42" s="310">
        <f t="shared" si="1"/>
      </c>
      <c r="M42" s="310">
        <f t="shared" si="4"/>
      </c>
      <c r="N42" s="310">
        <f t="shared" si="4"/>
      </c>
    </row>
    <row r="43" spans="1:14" ht="18" customHeight="1">
      <c r="A43" s="300" t="s">
        <v>128</v>
      </c>
      <c r="B43" s="303"/>
      <c r="C43" s="301"/>
      <c r="D43" s="302"/>
      <c r="E43" s="302"/>
      <c r="F43" s="300" t="s">
        <v>129</v>
      </c>
      <c r="G43" s="303"/>
      <c r="H43" s="301"/>
      <c r="I43" s="302"/>
      <c r="J43" s="302"/>
      <c r="K43" s="310">
        <f t="shared" si="3"/>
      </c>
      <c r="L43" s="310">
        <f t="shared" si="1"/>
      </c>
      <c r="M43" s="310">
        <f t="shared" si="4"/>
      </c>
      <c r="N43" s="310">
        <f t="shared" si="4"/>
      </c>
    </row>
    <row r="44" spans="1:14" ht="18" customHeight="1">
      <c r="A44" s="300" t="s">
        <v>128</v>
      </c>
      <c r="B44" s="303"/>
      <c r="C44" s="301"/>
      <c r="D44" s="302"/>
      <c r="E44" s="302"/>
      <c r="F44" s="300" t="s">
        <v>129</v>
      </c>
      <c r="G44" s="303"/>
      <c r="H44" s="301"/>
      <c r="I44" s="302"/>
      <c r="J44" s="302"/>
      <c r="K44" s="310">
        <f t="shared" si="3"/>
      </c>
      <c r="L44" s="310">
        <f t="shared" si="1"/>
      </c>
      <c r="M44" s="310">
        <f t="shared" si="4"/>
      </c>
      <c r="N44" s="310">
        <f t="shared" si="4"/>
      </c>
    </row>
    <row r="45" spans="1:14" ht="18" customHeight="1">
      <c r="A45" s="300" t="s">
        <v>128</v>
      </c>
      <c r="B45" s="303"/>
      <c r="C45" s="301"/>
      <c r="D45" s="302"/>
      <c r="E45" s="302"/>
      <c r="F45" s="300" t="s">
        <v>129</v>
      </c>
      <c r="G45" s="303"/>
      <c r="H45" s="301"/>
      <c r="I45" s="302"/>
      <c r="J45" s="302"/>
      <c r="K45" s="310">
        <f t="shared" si="3"/>
      </c>
      <c r="L45" s="310">
        <f t="shared" si="1"/>
      </c>
      <c r="M45" s="310">
        <f t="shared" si="4"/>
      </c>
      <c r="N45" s="310">
        <f t="shared" si="4"/>
      </c>
    </row>
    <row r="46" spans="1:14" ht="18" customHeight="1">
      <c r="A46" s="300" t="s">
        <v>128</v>
      </c>
      <c r="B46" s="303"/>
      <c r="C46" s="301"/>
      <c r="D46" s="302"/>
      <c r="E46" s="302"/>
      <c r="F46" s="300" t="s">
        <v>129</v>
      </c>
      <c r="G46" s="303"/>
      <c r="H46" s="301"/>
      <c r="I46" s="302"/>
      <c r="J46" s="302"/>
      <c r="K46" s="310">
        <f t="shared" si="3"/>
      </c>
      <c r="L46" s="310">
        <f t="shared" si="1"/>
      </c>
      <c r="M46" s="310">
        <f t="shared" si="4"/>
      </c>
      <c r="N46" s="310">
        <f t="shared" si="4"/>
      </c>
    </row>
    <row r="47" spans="1:14" ht="18" customHeight="1">
      <c r="A47" s="300" t="s">
        <v>128</v>
      </c>
      <c r="B47" s="301"/>
      <c r="C47" s="301"/>
      <c r="D47" s="302"/>
      <c r="E47" s="302"/>
      <c r="F47" s="300" t="s">
        <v>129</v>
      </c>
      <c r="G47" s="301"/>
      <c r="H47" s="301"/>
      <c r="I47" s="302"/>
      <c r="J47" s="302"/>
      <c r="K47" s="310">
        <f t="shared" si="3"/>
      </c>
      <c r="L47" s="310">
        <f t="shared" si="1"/>
      </c>
      <c r="M47" s="310">
        <f t="shared" si="4"/>
      </c>
      <c r="N47" s="310">
        <f t="shared" si="4"/>
      </c>
    </row>
    <row r="48" spans="1:14" ht="18" customHeight="1">
      <c r="A48" s="300" t="s">
        <v>128</v>
      </c>
      <c r="B48" s="303"/>
      <c r="C48" s="301"/>
      <c r="D48" s="302"/>
      <c r="E48" s="302"/>
      <c r="F48" s="300" t="s">
        <v>129</v>
      </c>
      <c r="G48" s="303"/>
      <c r="H48" s="301"/>
      <c r="I48" s="302"/>
      <c r="J48" s="302"/>
      <c r="K48" s="310">
        <f t="shared" si="3"/>
      </c>
      <c r="L48" s="310">
        <f t="shared" si="1"/>
      </c>
      <c r="M48" s="310">
        <f t="shared" si="4"/>
      </c>
      <c r="N48" s="310">
        <f t="shared" si="4"/>
      </c>
    </row>
    <row r="49" spans="1:14" ht="18" customHeight="1">
      <c r="A49" s="300" t="s">
        <v>128</v>
      </c>
      <c r="B49" s="303"/>
      <c r="C49" s="301"/>
      <c r="D49" s="302"/>
      <c r="E49" s="302"/>
      <c r="F49" s="300" t="s">
        <v>129</v>
      </c>
      <c r="G49" s="303"/>
      <c r="H49" s="301"/>
      <c r="I49" s="302"/>
      <c r="J49" s="302"/>
      <c r="K49" s="310">
        <f t="shared" si="3"/>
      </c>
      <c r="L49" s="310">
        <f t="shared" si="1"/>
      </c>
      <c r="M49" s="310">
        <f t="shared" si="4"/>
      </c>
      <c r="N49" s="310">
        <f t="shared" si="4"/>
      </c>
    </row>
    <row r="50" spans="1:14" ht="18" customHeight="1">
      <c r="A50" s="300" t="s">
        <v>128</v>
      </c>
      <c r="B50" s="303"/>
      <c r="C50" s="301"/>
      <c r="D50" s="302"/>
      <c r="E50" s="302"/>
      <c r="F50" s="300" t="s">
        <v>129</v>
      </c>
      <c r="G50" s="303"/>
      <c r="H50" s="301"/>
      <c r="I50" s="302"/>
      <c r="J50" s="302"/>
      <c r="K50" s="310">
        <f t="shared" si="3"/>
      </c>
      <c r="L50" s="310">
        <f t="shared" si="1"/>
      </c>
      <c r="M50" s="310">
        <f t="shared" si="4"/>
      </c>
      <c r="N50" s="310">
        <f t="shared" si="4"/>
      </c>
    </row>
    <row r="51" spans="1:14" ht="18" customHeight="1">
      <c r="A51" s="300" t="s">
        <v>128</v>
      </c>
      <c r="B51" s="303"/>
      <c r="C51" s="301"/>
      <c r="D51" s="302"/>
      <c r="E51" s="302"/>
      <c r="F51" s="300" t="s">
        <v>129</v>
      </c>
      <c r="G51" s="303"/>
      <c r="H51" s="301"/>
      <c r="I51" s="302"/>
      <c r="J51" s="302"/>
      <c r="K51" s="310">
        <f t="shared" si="3"/>
      </c>
      <c r="L51" s="310">
        <f t="shared" si="1"/>
      </c>
      <c r="M51" s="310">
        <f t="shared" si="4"/>
      </c>
      <c r="N51" s="310">
        <f t="shared" si="4"/>
      </c>
    </row>
    <row r="52" spans="1:14" ht="18" customHeight="1">
      <c r="A52" s="300" t="s">
        <v>128</v>
      </c>
      <c r="B52" s="303"/>
      <c r="C52" s="301"/>
      <c r="D52" s="302"/>
      <c r="E52" s="302"/>
      <c r="F52" s="300" t="s">
        <v>129</v>
      </c>
      <c r="G52" s="303"/>
      <c r="H52" s="301"/>
      <c r="I52" s="302"/>
      <c r="J52" s="302"/>
      <c r="K52" s="310">
        <f t="shared" si="3"/>
      </c>
      <c r="L52" s="310">
        <f t="shared" si="1"/>
      </c>
      <c r="M52" s="310">
        <f t="shared" si="4"/>
      </c>
      <c r="N52" s="310">
        <f t="shared" si="4"/>
      </c>
    </row>
    <row r="53" spans="1:14" ht="18" customHeight="1">
      <c r="A53" s="300" t="s">
        <v>128</v>
      </c>
      <c r="B53" s="303"/>
      <c r="C53" s="301"/>
      <c r="D53" s="302"/>
      <c r="E53" s="302"/>
      <c r="F53" s="300" t="s">
        <v>129</v>
      </c>
      <c r="G53" s="303"/>
      <c r="H53" s="301"/>
      <c r="I53" s="302"/>
      <c r="J53" s="302"/>
      <c r="K53" s="310">
        <f t="shared" si="3"/>
      </c>
      <c r="L53" s="310">
        <f t="shared" si="1"/>
      </c>
      <c r="M53" s="310">
        <f t="shared" si="4"/>
      </c>
      <c r="N53" s="310">
        <f t="shared" si="4"/>
      </c>
    </row>
    <row r="54" spans="1:14" ht="18" customHeight="1">
      <c r="A54" s="300" t="s">
        <v>128</v>
      </c>
      <c r="B54" s="303"/>
      <c r="C54" s="301"/>
      <c r="D54" s="302"/>
      <c r="E54" s="302"/>
      <c r="F54" s="300" t="s">
        <v>129</v>
      </c>
      <c r="G54" s="303"/>
      <c r="H54" s="301"/>
      <c r="I54" s="302"/>
      <c r="J54" s="302"/>
      <c r="K54" s="310">
        <f t="shared" si="3"/>
      </c>
      <c r="L54" s="310">
        <f t="shared" si="1"/>
      </c>
      <c r="M54" s="310">
        <f t="shared" si="4"/>
      </c>
      <c r="N54" s="310">
        <f t="shared" si="4"/>
      </c>
    </row>
    <row r="55" spans="1:14" ht="18" customHeight="1">
      <c r="A55" s="300" t="s">
        <v>128</v>
      </c>
      <c r="B55" s="303"/>
      <c r="C55" s="301"/>
      <c r="D55" s="302"/>
      <c r="E55" s="302"/>
      <c r="F55" s="300" t="s">
        <v>129</v>
      </c>
      <c r="G55" s="303"/>
      <c r="H55" s="301"/>
      <c r="I55" s="302"/>
      <c r="J55" s="302"/>
      <c r="K55" s="310">
        <f t="shared" si="3"/>
      </c>
      <c r="L55" s="310">
        <f t="shared" si="1"/>
      </c>
      <c r="M55" s="310">
        <f t="shared" si="4"/>
      </c>
      <c r="N55" s="310">
        <f t="shared" si="4"/>
      </c>
    </row>
    <row r="56" spans="1:14" ht="18" customHeight="1">
      <c r="A56" s="300" t="s">
        <v>128</v>
      </c>
      <c r="B56" s="303"/>
      <c r="C56" s="301"/>
      <c r="D56" s="302"/>
      <c r="E56" s="302"/>
      <c r="F56" s="300" t="s">
        <v>129</v>
      </c>
      <c r="G56" s="303"/>
      <c r="H56" s="301"/>
      <c r="I56" s="302"/>
      <c r="J56" s="302"/>
      <c r="K56" s="310">
        <f t="shared" si="3"/>
      </c>
      <c r="L56" s="310">
        <f t="shared" si="1"/>
      </c>
      <c r="M56" s="310">
        <f t="shared" si="4"/>
      </c>
      <c r="N56" s="310">
        <f t="shared" si="4"/>
      </c>
    </row>
    <row r="57" spans="1:14" ht="18" customHeight="1">
      <c r="A57" s="300" t="s">
        <v>128</v>
      </c>
      <c r="B57" s="303"/>
      <c r="C57" s="301"/>
      <c r="D57" s="302"/>
      <c r="E57" s="302"/>
      <c r="F57" s="300" t="s">
        <v>129</v>
      </c>
      <c r="G57" s="303"/>
      <c r="H57" s="301"/>
      <c r="I57" s="302"/>
      <c r="J57" s="302"/>
      <c r="K57" s="310">
        <f t="shared" si="3"/>
      </c>
      <c r="L57" s="310">
        <f t="shared" si="1"/>
      </c>
      <c r="M57" s="310">
        <f t="shared" si="4"/>
      </c>
      <c r="N57" s="310">
        <f t="shared" si="4"/>
      </c>
    </row>
    <row r="58" spans="1:14" ht="18" customHeight="1">
      <c r="A58" s="300" t="s">
        <v>128</v>
      </c>
      <c r="B58" s="303"/>
      <c r="C58" s="301"/>
      <c r="D58" s="302"/>
      <c r="E58" s="302"/>
      <c r="F58" s="300" t="s">
        <v>129</v>
      </c>
      <c r="G58" s="303"/>
      <c r="H58" s="301"/>
      <c r="I58" s="302"/>
      <c r="J58" s="302"/>
      <c r="K58" s="310">
        <f t="shared" si="3"/>
      </c>
      <c r="L58" s="310">
        <f t="shared" si="1"/>
      </c>
      <c r="M58" s="310">
        <f t="shared" si="4"/>
      </c>
      <c r="N58" s="310">
        <f t="shared" si="4"/>
      </c>
    </row>
    <row r="59" spans="1:14" ht="18" customHeight="1">
      <c r="A59" s="300" t="s">
        <v>128</v>
      </c>
      <c r="B59" s="303"/>
      <c r="C59" s="301"/>
      <c r="D59" s="302"/>
      <c r="E59" s="302"/>
      <c r="F59" s="300" t="s">
        <v>129</v>
      </c>
      <c r="G59" s="303"/>
      <c r="H59" s="301"/>
      <c r="I59" s="302"/>
      <c r="J59" s="302"/>
      <c r="K59" s="310">
        <f t="shared" si="3"/>
      </c>
      <c r="L59" s="310">
        <f t="shared" si="1"/>
      </c>
      <c r="M59" s="310">
        <f t="shared" si="4"/>
      </c>
      <c r="N59" s="310">
        <f t="shared" si="4"/>
      </c>
    </row>
    <row r="60" spans="1:14" ht="18" customHeight="1">
      <c r="A60" s="300" t="s">
        <v>128</v>
      </c>
      <c r="B60" s="303"/>
      <c r="C60" s="301"/>
      <c r="D60" s="302"/>
      <c r="E60" s="302"/>
      <c r="F60" s="300" t="s">
        <v>129</v>
      </c>
      <c r="G60" s="303"/>
      <c r="H60" s="301"/>
      <c r="I60" s="302"/>
      <c r="J60" s="302"/>
      <c r="K60" s="310">
        <f t="shared" si="3"/>
      </c>
      <c r="L60" s="310">
        <f t="shared" si="1"/>
      </c>
      <c r="M60" s="310">
        <f t="shared" si="4"/>
      </c>
      <c r="N60" s="310">
        <f t="shared" si="4"/>
      </c>
    </row>
    <row r="61" spans="1:14" ht="18" customHeight="1">
      <c r="A61" s="306" t="s">
        <v>128</v>
      </c>
      <c r="B61" s="307"/>
      <c r="C61" s="307"/>
      <c r="D61" s="308"/>
      <c r="E61" s="308"/>
      <c r="F61" s="306" t="s">
        <v>129</v>
      </c>
      <c r="G61" s="307"/>
      <c r="H61" s="307"/>
      <c r="I61" s="308"/>
      <c r="J61" s="308"/>
      <c r="K61" s="310">
        <f t="shared" si="3"/>
      </c>
      <c r="L61" s="310">
        <f t="shared" si="1"/>
      </c>
      <c r="M61" s="310">
        <f t="shared" si="4"/>
      </c>
      <c r="N61" s="310">
        <f t="shared" si="4"/>
      </c>
    </row>
  </sheetData>
  <sheetProtection/>
  <autoFilter ref="A1:J61"/>
  <conditionalFormatting sqref="K2:K61">
    <cfRule type="cellIs" priority="2" dxfId="0" operator="equal" stopIfTrue="1">
      <formula>1</formula>
    </cfRule>
  </conditionalFormatting>
  <conditionalFormatting sqref="L2:L61">
    <cfRule type="cellIs" priority="1" dxfId="0" operator="equal" stopIfTrue="1">
      <formula>1</formula>
    </cfRule>
  </conditionalFormatting>
  <dataValidations count="4">
    <dataValidation allowBlank="1" showInputMessage="1" showErrorMessage="1" imeMode="halfAlpha" sqref="B2:B61 E2:E61 G2:G61 J2:J61"/>
    <dataValidation allowBlank="1" showInputMessage="1" showErrorMessage="1" imeMode="hiragana" sqref="C61 H61"/>
    <dataValidation allowBlank="1" showInputMessage="1" showErrorMessage="1" prompt="※陸連登録と同じ登録でお願いします。&#10;※姓と名の間にスペースを入れてください。" imeMode="hiragana" sqref="C2:C60 H2:H60"/>
    <dataValidation errorStyle="information" allowBlank="1" showInputMessage="1" showErrorMessage="1" promptTitle="ﾌﾘｶﾞﾅ入力" prompt="ﾌﾘｶﾞﾅは半角で入力して下さい｡" errorTitle="ﾌﾘｶﾞﾅ入力" error="ﾌﾘｶﾞﾅは半角で入力して下さい。" imeMode="halfKatakana" sqref="D2:D61 I2:I61"/>
  </dataValidations>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sheetPr codeName="Sheet6">
    <tabColor rgb="FFFFFF00"/>
  </sheetPr>
  <dimension ref="A1:AF138"/>
  <sheetViews>
    <sheetView tabSelected="1" zoomScaleSheetLayoutView="100" workbookViewId="0" topLeftCell="B1">
      <selection activeCell="T14" sqref="T14"/>
    </sheetView>
  </sheetViews>
  <sheetFormatPr defaultColWidth="9.00390625" defaultRowHeight="15"/>
  <cols>
    <col min="1" max="1" width="3.28125" style="124" customWidth="1"/>
    <col min="2" max="2" width="7.421875" style="9" customWidth="1"/>
    <col min="3" max="3" width="10.421875" style="9" customWidth="1"/>
    <col min="4" max="4" width="10.421875" style="8" customWidth="1"/>
    <col min="5" max="5" width="16.8515625" style="8" customWidth="1"/>
    <col min="6" max="6" width="9.421875" style="9" customWidth="1"/>
    <col min="7" max="9" width="13.8515625" style="9" customWidth="1"/>
    <col min="10" max="10" width="2.140625" style="8" customWidth="1"/>
    <col min="11" max="11" width="7.421875" style="8" hidden="1" customWidth="1"/>
    <col min="12" max="15" width="12.8515625" style="8" hidden="1" customWidth="1"/>
    <col min="16" max="16" width="3.140625" style="8" hidden="1" customWidth="1"/>
    <col min="17" max="17" width="17.421875" style="8" customWidth="1"/>
    <col min="18" max="18" width="1.421875" style="9" customWidth="1"/>
    <col min="19" max="19" width="17.421875" style="9" customWidth="1"/>
    <col min="20" max="21" width="11.57421875" style="9" customWidth="1"/>
    <col min="22" max="23" width="9.00390625" style="9" customWidth="1"/>
    <col min="24" max="26" width="7.421875" style="8" customWidth="1"/>
    <col min="27" max="16384" width="9.00390625" style="8" customWidth="1"/>
  </cols>
  <sheetData>
    <row r="1" spans="1:24" ht="25.5" customHeight="1">
      <c r="A1" s="125" t="s">
        <v>130</v>
      </c>
      <c r="B1" s="126"/>
      <c r="C1" s="127" t="s">
        <v>131</v>
      </c>
      <c r="D1" s="127"/>
      <c r="E1" s="127"/>
      <c r="F1" s="127"/>
      <c r="G1" s="128" t="s">
        <v>132</v>
      </c>
      <c r="H1" s="128"/>
      <c r="I1" s="128"/>
      <c r="K1" s="104"/>
      <c r="L1" s="104"/>
      <c r="M1" s="104"/>
      <c r="N1" s="104"/>
      <c r="O1" s="104"/>
      <c r="Q1" s="104"/>
      <c r="R1" s="104"/>
      <c r="S1" s="104"/>
      <c r="T1" s="104"/>
      <c r="U1" s="104"/>
      <c r="V1" s="104"/>
      <c r="W1" s="104"/>
      <c r="X1" s="104"/>
    </row>
    <row r="2" spans="11:24" ht="6.75" customHeight="1">
      <c r="K2" s="104"/>
      <c r="L2" s="104"/>
      <c r="M2" s="104"/>
      <c r="N2" s="104"/>
      <c r="O2" s="104"/>
      <c r="Q2" s="104"/>
      <c r="R2" s="104"/>
      <c r="S2" s="104"/>
      <c r="T2" s="104"/>
      <c r="U2" s="104"/>
      <c r="V2" s="104"/>
      <c r="W2" s="104"/>
      <c r="X2" s="104"/>
    </row>
    <row r="3" spans="2:22" ht="27" customHeight="1">
      <c r="B3" s="129" t="s">
        <v>133</v>
      </c>
      <c r="C3" s="130"/>
      <c r="D3" s="15" t="s">
        <v>36</v>
      </c>
      <c r="E3" s="16"/>
      <c r="F3" s="17" t="s">
        <v>134</v>
      </c>
      <c r="G3" s="18"/>
      <c r="H3" s="16" t="s">
        <v>135</v>
      </c>
      <c r="I3" s="98"/>
      <c r="K3" s="99"/>
      <c r="L3" s="99"/>
      <c r="M3" s="99"/>
      <c r="N3" s="99"/>
      <c r="O3" s="99"/>
      <c r="Q3" s="253" t="s">
        <v>136</v>
      </c>
      <c r="R3" s="254"/>
      <c r="S3" s="254"/>
      <c r="T3" s="254"/>
      <c r="U3" s="255"/>
      <c r="V3" s="113"/>
    </row>
    <row r="4" spans="2:22" ht="27" customHeight="1">
      <c r="B4" s="131"/>
      <c r="C4" s="132"/>
      <c r="D4" s="133">
        <f>IF(B4="","",VLOOKUP(B4,'団体コード一覧'!$A$2:$I$198,2,0))</f>
      </c>
      <c r="E4" s="134"/>
      <c r="F4" s="135">
        <f>IF(B4="","",VLOOKUP(B4,'団体コード一覧'!$A$2:$I$198,3,0))</f>
      </c>
      <c r="G4" s="136"/>
      <c r="H4" s="135">
        <f>IF(B4="","",VLOOKUP(B4,'団体コード一覧'!$A$2:$I$198,4,0))</f>
      </c>
      <c r="I4" s="233"/>
      <c r="K4" s="104"/>
      <c r="L4" s="104"/>
      <c r="M4" s="104"/>
      <c r="N4" s="104"/>
      <c r="O4" s="104"/>
      <c r="Q4" s="256"/>
      <c r="R4" s="257"/>
      <c r="S4" s="257"/>
      <c r="T4" s="257"/>
      <c r="U4" s="258"/>
      <c r="V4" s="113"/>
    </row>
    <row r="5" spans="2:22" ht="32.25" customHeight="1">
      <c r="B5" s="25" t="s">
        <v>42</v>
      </c>
      <c r="C5" s="26"/>
      <c r="D5" s="137"/>
      <c r="E5" s="138"/>
      <c r="F5" s="139" t="s">
        <v>44</v>
      </c>
      <c r="G5" s="140">
        <f>IF(B4="","",VLOOKUP(B4,'団体コード一覧'!$A$2:$I$198,9,0))</f>
      </c>
      <c r="H5" s="141"/>
      <c r="I5" s="234"/>
      <c r="K5" s="104"/>
      <c r="L5" s="104"/>
      <c r="M5" s="104"/>
      <c r="N5" s="104"/>
      <c r="O5" s="104"/>
      <c r="Q5" s="256"/>
      <c r="R5" s="257"/>
      <c r="S5" s="257"/>
      <c r="T5" s="257"/>
      <c r="U5" s="258"/>
      <c r="V5" s="113"/>
    </row>
    <row r="6" spans="2:22" ht="32.25" customHeight="1">
      <c r="B6" s="32" t="s">
        <v>45</v>
      </c>
      <c r="C6" s="33"/>
      <c r="D6" s="142"/>
      <c r="E6" s="143"/>
      <c r="F6" s="144" t="s">
        <v>47</v>
      </c>
      <c r="G6" s="145"/>
      <c r="H6" s="146"/>
      <c r="I6" s="235"/>
      <c r="K6" s="104"/>
      <c r="L6" s="104"/>
      <c r="M6" s="104"/>
      <c r="N6" s="104"/>
      <c r="O6" s="104"/>
      <c r="Q6" s="256"/>
      <c r="R6" s="257"/>
      <c r="S6" s="257"/>
      <c r="T6" s="257"/>
      <c r="U6" s="258"/>
      <c r="V6" s="113"/>
    </row>
    <row r="7" spans="2:22" ht="32.25" customHeight="1">
      <c r="B7" s="39" t="s">
        <v>137</v>
      </c>
      <c r="C7" s="40"/>
      <c r="D7" s="147">
        <f>IF(B4="","",VLOOKUP(B4,'団体コード一覧'!$A$2:$I$198,7,0))</f>
      </c>
      <c r="E7" s="148"/>
      <c r="F7" s="149" t="s">
        <v>138</v>
      </c>
      <c r="G7" s="150"/>
      <c r="H7" s="151" t="s">
        <v>139</v>
      </c>
      <c r="I7" s="236"/>
      <c r="K7" s="104"/>
      <c r="L7" s="104" t="s">
        <v>140</v>
      </c>
      <c r="M7" s="104"/>
      <c r="N7" s="104"/>
      <c r="O7" s="104"/>
      <c r="Q7" s="256"/>
      <c r="R7" s="257"/>
      <c r="S7" s="257"/>
      <c r="T7" s="257"/>
      <c r="U7" s="258"/>
      <c r="V7" s="113"/>
    </row>
    <row r="8" spans="2:22" ht="40.5" customHeight="1">
      <c r="B8" s="152" t="s">
        <v>141</v>
      </c>
      <c r="C8" s="153"/>
      <c r="D8" s="154" t="s">
        <v>142</v>
      </c>
      <c r="E8" s="155"/>
      <c r="F8" s="156"/>
      <c r="G8" s="157" t="s">
        <v>55</v>
      </c>
      <c r="H8" s="158"/>
      <c r="I8" s="237"/>
      <c r="K8" s="104"/>
      <c r="L8" s="104" t="s">
        <v>138</v>
      </c>
      <c r="M8" s="104"/>
      <c r="N8" s="104"/>
      <c r="O8" s="104"/>
      <c r="Q8" s="256"/>
      <c r="R8" s="257"/>
      <c r="S8" s="257"/>
      <c r="T8" s="257"/>
      <c r="U8" s="258"/>
      <c r="V8" s="113"/>
    </row>
    <row r="9" spans="2:22" ht="40.5" customHeight="1">
      <c r="B9" s="159"/>
      <c r="C9" s="160"/>
      <c r="D9" s="161" t="s">
        <v>143</v>
      </c>
      <c r="E9" s="162"/>
      <c r="F9" s="163"/>
      <c r="G9" s="164" t="s">
        <v>55</v>
      </c>
      <c r="H9" s="165"/>
      <c r="I9" s="238"/>
      <c r="K9" s="104"/>
      <c r="L9" s="104"/>
      <c r="M9" s="104"/>
      <c r="N9" s="104"/>
      <c r="O9" s="104"/>
      <c r="Q9" s="256"/>
      <c r="R9" s="257"/>
      <c r="S9" s="257"/>
      <c r="T9" s="257"/>
      <c r="U9" s="258"/>
      <c r="V9" s="113"/>
    </row>
    <row r="10" spans="2:22" ht="15" customHeight="1">
      <c r="B10" s="43"/>
      <c r="C10" s="166"/>
      <c r="D10" s="167"/>
      <c r="E10" s="167"/>
      <c r="F10" s="166"/>
      <c r="G10" s="43"/>
      <c r="H10" s="166"/>
      <c r="K10" s="239"/>
      <c r="L10" s="239"/>
      <c r="M10" s="239"/>
      <c r="N10" s="239"/>
      <c r="O10" s="239"/>
      <c r="Q10" s="256"/>
      <c r="R10" s="257"/>
      <c r="S10" s="257"/>
      <c r="T10" s="257"/>
      <c r="U10" s="258"/>
      <c r="V10" s="113"/>
    </row>
    <row r="11" spans="2:27" ht="27" customHeight="1">
      <c r="B11" s="168" t="s">
        <v>144</v>
      </c>
      <c r="C11" s="169"/>
      <c r="D11" s="170"/>
      <c r="E11" s="171" t="s">
        <v>124</v>
      </c>
      <c r="F11" s="9" t="str">
        <f>COUNTIF($C$18:$C$137,E11)&amp;"人"</f>
        <v>0人</v>
      </c>
      <c r="G11" s="172" t="s">
        <v>145</v>
      </c>
      <c r="H11" s="173" t="s">
        <v>146</v>
      </c>
      <c r="I11" s="173" t="s">
        <v>147</v>
      </c>
      <c r="K11" s="240"/>
      <c r="L11" s="240"/>
      <c r="M11" s="240"/>
      <c r="N11" s="240"/>
      <c r="O11" s="240"/>
      <c r="P11" s="241"/>
      <c r="Q11" s="256"/>
      <c r="R11" s="257"/>
      <c r="S11" s="257"/>
      <c r="T11" s="257"/>
      <c r="U11" s="258"/>
      <c r="V11" s="113"/>
      <c r="W11" s="240"/>
      <c r="X11" s="240"/>
      <c r="Y11" s="241"/>
      <c r="Z11" s="241"/>
      <c r="AA11" s="241"/>
    </row>
    <row r="12" spans="2:27" ht="27" customHeight="1">
      <c r="B12" s="174">
        <f>((110-SUM(A18+A38+A58+A78+A98+A118))/2)</f>
        <v>0</v>
      </c>
      <c r="C12" s="175">
        <f>SUM(A19+A39+A59+A79+A99+A119)</f>
        <v>0</v>
      </c>
      <c r="D12" s="170"/>
      <c r="E12" s="176" t="s">
        <v>125</v>
      </c>
      <c r="F12" s="9" t="str">
        <f>COUNTIF($C$18:$C$137,E12)&amp;"人"</f>
        <v>0人</v>
      </c>
      <c r="G12" s="177">
        <f>$C$12*1500</f>
        <v>0</v>
      </c>
      <c r="H12" s="178">
        <f>'リレー申込票'!$C$12*2000</f>
        <v>0</v>
      </c>
      <c r="I12" s="178">
        <f>G12+H12</f>
        <v>0</v>
      </c>
      <c r="J12" s="242"/>
      <c r="K12" s="243"/>
      <c r="L12" s="243"/>
      <c r="M12" s="243"/>
      <c r="N12" s="243"/>
      <c r="O12" s="243"/>
      <c r="P12" s="241"/>
      <c r="Q12" s="259"/>
      <c r="R12" s="260"/>
      <c r="S12" s="260"/>
      <c r="T12" s="260"/>
      <c r="U12" s="261"/>
      <c r="V12" s="239"/>
      <c r="W12" s="240"/>
      <c r="X12" s="243"/>
      <c r="Y12" s="241"/>
      <c r="Z12" s="241"/>
      <c r="AA12" s="241"/>
    </row>
    <row r="13" spans="2:27" ht="6.75" customHeight="1">
      <c r="B13" s="43"/>
      <c r="G13" s="43"/>
      <c r="K13" s="243"/>
      <c r="L13" s="243"/>
      <c r="M13" s="243"/>
      <c r="N13" s="243"/>
      <c r="O13" s="243"/>
      <c r="P13" s="241"/>
      <c r="W13" s="240"/>
      <c r="X13" s="243"/>
      <c r="Y13" s="241"/>
      <c r="Z13" s="241"/>
      <c r="AA13" s="241"/>
    </row>
    <row r="14" spans="2:27" ht="26.25" customHeight="1">
      <c r="B14" s="179" t="s">
        <v>148</v>
      </c>
      <c r="C14" s="180" t="s">
        <v>63</v>
      </c>
      <c r="D14" s="181" t="s">
        <v>66</v>
      </c>
      <c r="E14" s="182" t="s">
        <v>20</v>
      </c>
      <c r="F14" s="183" t="s">
        <v>25</v>
      </c>
      <c r="G14" s="184" t="s">
        <v>149</v>
      </c>
      <c r="H14" s="185"/>
      <c r="I14" s="244"/>
      <c r="K14" s="245"/>
      <c r="L14" s="245"/>
      <c r="M14" s="245"/>
      <c r="N14" s="245"/>
      <c r="O14" s="245"/>
      <c r="P14" s="241"/>
      <c r="Q14" s="262" t="s">
        <v>150</v>
      </c>
      <c r="W14" s="245"/>
      <c r="X14" s="245"/>
      <c r="Y14" s="241"/>
      <c r="Z14" s="241"/>
      <c r="AA14" s="241"/>
    </row>
    <row r="15" spans="2:32" ht="26.25" customHeight="1">
      <c r="B15" s="186"/>
      <c r="C15" s="187"/>
      <c r="D15" s="187"/>
      <c r="E15" s="188" t="s">
        <v>69</v>
      </c>
      <c r="F15" s="189"/>
      <c r="G15" s="190" t="s">
        <v>151</v>
      </c>
      <c r="H15" s="191"/>
      <c r="I15" s="246"/>
      <c r="K15" s="247">
        <v>1</v>
      </c>
      <c r="L15" s="248" t="s">
        <v>124</v>
      </c>
      <c r="M15" s="248" t="s">
        <v>125</v>
      </c>
      <c r="N15" s="249" t="s">
        <v>152</v>
      </c>
      <c r="O15" s="249" t="s">
        <v>153</v>
      </c>
      <c r="P15" s="241"/>
      <c r="Q15" s="263" t="str">
        <f aca="true" t="shared" si="0" ref="Q15:Q32">L15</f>
        <v>男子</v>
      </c>
      <c r="R15" s="264"/>
      <c r="S15" s="265" t="str">
        <f aca="true" t="shared" si="1" ref="S15:S29">M15</f>
        <v>女子</v>
      </c>
      <c r="T15" s="266"/>
      <c r="U15" s="266"/>
      <c r="V15" s="267"/>
      <c r="W15" s="267"/>
      <c r="X15" s="267"/>
      <c r="Y15" s="267"/>
      <c r="Z15" s="241"/>
      <c r="AA15" s="241"/>
      <c r="AF15" s="285" t="s">
        <v>154</v>
      </c>
    </row>
    <row r="16" spans="2:32" ht="26.25" customHeight="1">
      <c r="B16" s="192" t="s">
        <v>31</v>
      </c>
      <c r="C16" s="193" t="s">
        <v>155</v>
      </c>
      <c r="D16" s="193">
        <v>1234</v>
      </c>
      <c r="E16" s="194" t="s">
        <v>156</v>
      </c>
      <c r="F16" s="195">
        <v>2</v>
      </c>
      <c r="G16" s="193" t="s">
        <v>157</v>
      </c>
      <c r="H16" s="196" t="s">
        <v>158</v>
      </c>
      <c r="I16" s="250"/>
      <c r="K16" s="247">
        <v>2</v>
      </c>
      <c r="L16" s="249" t="s">
        <v>71</v>
      </c>
      <c r="M16" s="248" t="s">
        <v>71</v>
      </c>
      <c r="P16" s="241">
        <v>1</v>
      </c>
      <c r="Q16" s="268" t="str">
        <f t="shared" si="0"/>
        <v>1年100m</v>
      </c>
      <c r="R16" s="264"/>
      <c r="S16" s="269" t="str">
        <f t="shared" si="1"/>
        <v>1年100m</v>
      </c>
      <c r="T16" s="264"/>
      <c r="U16" s="264"/>
      <c r="V16" s="270"/>
      <c r="W16" s="270"/>
      <c r="X16" s="270"/>
      <c r="Y16" s="270"/>
      <c r="Z16" s="241"/>
      <c r="AA16" s="241"/>
      <c r="AF16" s="286"/>
    </row>
    <row r="17" spans="2:32" ht="26.25" customHeight="1">
      <c r="B17" s="197"/>
      <c r="C17" s="198"/>
      <c r="D17" s="198"/>
      <c r="E17" s="199" t="s">
        <v>159</v>
      </c>
      <c r="F17" s="200"/>
      <c r="G17" s="198">
        <v>598.2</v>
      </c>
      <c r="H17" s="201">
        <v>618.6</v>
      </c>
      <c r="I17" s="250"/>
      <c r="K17" s="247">
        <v>3</v>
      </c>
      <c r="L17" s="249" t="s">
        <v>157</v>
      </c>
      <c r="M17" s="248" t="s">
        <v>157</v>
      </c>
      <c r="N17" s="8" t="s">
        <v>160</v>
      </c>
      <c r="O17" s="8" t="s">
        <v>160</v>
      </c>
      <c r="P17" s="241">
        <v>2</v>
      </c>
      <c r="Q17" s="271" t="str">
        <f t="shared" si="0"/>
        <v>2年100m</v>
      </c>
      <c r="R17" s="264"/>
      <c r="S17" s="272" t="str">
        <f t="shared" si="1"/>
        <v>2年100m</v>
      </c>
      <c r="T17" s="264"/>
      <c r="U17" s="264"/>
      <c r="V17" s="270"/>
      <c r="W17" s="270"/>
      <c r="X17" s="270"/>
      <c r="Y17" s="270"/>
      <c r="Z17" s="241"/>
      <c r="AA17" s="241"/>
      <c r="AF17" s="287" t="s">
        <v>161</v>
      </c>
    </row>
    <row r="18" spans="1:32" ht="27" customHeight="1">
      <c r="A18" s="202">
        <f>COUNTBLANK(E18:E37)</f>
        <v>20</v>
      </c>
      <c r="B18" s="203">
        <v>1</v>
      </c>
      <c r="C18" s="204"/>
      <c r="D18" s="204"/>
      <c r="E18" s="205">
        <f>IF($D18="","",IF($C18="","",IF(LEFT($C18,2)="男子",VLOOKUP($D18,'選手データ'!$B$2:$E$61,2,FALSE),VLOOKUP($D18,'選手データ'!$G$2:$J$61,2,FALSE))))</f>
      </c>
      <c r="F18" s="206">
        <f>IF($D18="","",IF($C18="","",IF(LEFT($C18,2)="男子",VLOOKUP($D18,'選手データ'!$B$2:$E$61,4,FALSE),VLOOKUP($D18,'選手データ'!$G$2:$J$61,4,FALSE))))</f>
      </c>
      <c r="G18" s="204"/>
      <c r="H18" s="207"/>
      <c r="K18" s="247"/>
      <c r="L18" s="249" t="s">
        <v>162</v>
      </c>
      <c r="M18" s="248" t="s">
        <v>162</v>
      </c>
      <c r="N18" s="248"/>
      <c r="O18" s="248"/>
      <c r="P18" s="241">
        <v>3</v>
      </c>
      <c r="Q18" s="271" t="str">
        <f t="shared" si="0"/>
        <v>3年100m</v>
      </c>
      <c r="R18" s="264"/>
      <c r="S18" s="272" t="str">
        <f t="shared" si="1"/>
        <v>3年100m</v>
      </c>
      <c r="T18" s="264"/>
      <c r="U18" s="264"/>
      <c r="V18" s="270"/>
      <c r="W18" s="270"/>
      <c r="X18" s="270"/>
      <c r="Y18" s="270"/>
      <c r="Z18" s="241"/>
      <c r="AA18" s="241"/>
      <c r="AF18" s="287" t="s">
        <v>163</v>
      </c>
    </row>
    <row r="19" spans="1:32" ht="27" customHeight="1">
      <c r="A19" s="208">
        <f>COUNTA(G18:G18,G20:G20,G22:G22,G24:G24,G26:G26,G28:G28,G30:G30,G32:G32,G34:G34,G36:G36)+COUNTA(H18:H18,H20:H20,H22:H22,H24:H24,H26:H26,H28:H28,H30:H30,H32:H32,H34:H34,H36:H36)</f>
        <v>0</v>
      </c>
      <c r="B19" s="209"/>
      <c r="C19" s="210"/>
      <c r="D19" s="210"/>
      <c r="E19" s="211">
        <f>IF($D18="","",IF($C18="","",IF(LEFT($C18,2)="男子",VLOOKUP($D18,'選手データ'!$B$2:$E$61,3,FALSE),VLOOKUP($D18,'選手データ'!$G$2:$J$61,3,FALSE))))</f>
      </c>
      <c r="F19" s="212">
        <f>IF($D19="","",IF($C19="","",IF($C19="男子",VLOOKUP($D19,'選手データ'!$B$2:$E$61,2,FALSE),VLOOKUP($D19,'選手データ'!$G$2:$J$61,2,FALSE))))</f>
      </c>
      <c r="G19" s="213"/>
      <c r="H19" s="214"/>
      <c r="K19" s="247"/>
      <c r="L19" s="249" t="s">
        <v>164</v>
      </c>
      <c r="M19" s="248" t="s">
        <v>164</v>
      </c>
      <c r="N19" s="248"/>
      <c r="O19" s="248"/>
      <c r="P19" s="241">
        <v>4</v>
      </c>
      <c r="Q19" s="271" t="str">
        <f t="shared" si="0"/>
        <v>共通200m</v>
      </c>
      <c r="R19" s="264"/>
      <c r="S19" s="272" t="str">
        <f t="shared" si="1"/>
        <v>共通200m</v>
      </c>
      <c r="T19" s="264"/>
      <c r="U19" s="264"/>
      <c r="V19" s="270"/>
      <c r="W19" s="270"/>
      <c r="X19" s="270"/>
      <c r="Y19" s="270"/>
      <c r="Z19" s="241"/>
      <c r="AA19" s="241"/>
      <c r="AF19" s="287" t="s">
        <v>165</v>
      </c>
    </row>
    <row r="20" spans="2:32" ht="27" customHeight="1">
      <c r="B20" s="215">
        <v>2</v>
      </c>
      <c r="C20" s="210"/>
      <c r="D20" s="216"/>
      <c r="E20" s="217">
        <f>IF($D20="","",IF($C20="","",IF(LEFT($C20,2)="男子",VLOOKUP($D20,'選手データ'!$B$2:$E$61,2,FALSE),VLOOKUP($D20,'選手データ'!$G$2:$J$61,2,FALSE))))</f>
      </c>
      <c r="F20" s="218">
        <f>IF($D20="","",IF($C20="","",IF(LEFT($C20,2)="男子",VLOOKUP($D20,'選手データ'!$B$2:$E$61,4,FALSE),VLOOKUP($D20,'選手データ'!$G$2:$J$61,4,FALSE))))</f>
      </c>
      <c r="G20" s="210"/>
      <c r="H20" s="219"/>
      <c r="K20" s="247"/>
      <c r="L20" s="249" t="s">
        <v>166</v>
      </c>
      <c r="M20" s="248" t="s">
        <v>167</v>
      </c>
      <c r="N20" s="248"/>
      <c r="O20" s="248"/>
      <c r="P20" s="241">
        <v>5</v>
      </c>
      <c r="Q20" s="271" t="str">
        <f t="shared" si="0"/>
        <v>共通400m</v>
      </c>
      <c r="R20" s="264"/>
      <c r="S20" s="272" t="str">
        <f t="shared" si="1"/>
        <v>共通800m</v>
      </c>
      <c r="T20" s="264"/>
      <c r="U20" s="264"/>
      <c r="V20" s="270"/>
      <c r="W20" s="270"/>
      <c r="X20" s="270"/>
      <c r="Y20" s="270"/>
      <c r="Z20" s="241"/>
      <c r="AA20" s="241"/>
      <c r="AF20" s="287" t="s">
        <v>168</v>
      </c>
    </row>
    <row r="21" spans="2:32" ht="27" customHeight="1">
      <c r="B21" s="215"/>
      <c r="C21" s="210"/>
      <c r="D21" s="220"/>
      <c r="E21" s="211">
        <f>IF($D20="","",IF($C20="","",IF(LEFT($C20,2)="男子",VLOOKUP($D20,'選手データ'!$B$2:$E$61,3,FALSE),VLOOKUP($D20,'選手データ'!$G$2:$J$61,3,FALSE))))</f>
      </c>
      <c r="F21" s="212">
        <f>IF($D21="","",IF($C21="","",IF($C21="男子",VLOOKUP($D21,'選手データ'!$B$2:$E$61,2,FALSE),VLOOKUP($D21,'選手データ'!$G$2:$J$61,2,FALSE))))</f>
      </c>
      <c r="G21" s="213"/>
      <c r="H21" s="214"/>
      <c r="K21" s="247"/>
      <c r="L21" s="249" t="s">
        <v>167</v>
      </c>
      <c r="M21" s="248" t="s">
        <v>169</v>
      </c>
      <c r="N21" s="248"/>
      <c r="O21" s="248"/>
      <c r="P21" s="241">
        <v>6</v>
      </c>
      <c r="Q21" s="271" t="str">
        <f t="shared" si="0"/>
        <v>共通800m</v>
      </c>
      <c r="R21" s="264"/>
      <c r="S21" s="272" t="str">
        <f t="shared" si="1"/>
        <v>共通1500m</v>
      </c>
      <c r="T21" s="264"/>
      <c r="U21" s="264"/>
      <c r="V21" s="270"/>
      <c r="W21" s="270"/>
      <c r="X21" s="270"/>
      <c r="Y21" s="270"/>
      <c r="Z21" s="241"/>
      <c r="AA21" s="241"/>
      <c r="AF21" s="287" t="s">
        <v>170</v>
      </c>
    </row>
    <row r="22" spans="2:32" ht="27" customHeight="1">
      <c r="B22" s="215">
        <v>3</v>
      </c>
      <c r="C22" s="210"/>
      <c r="D22" s="216"/>
      <c r="E22" s="217">
        <f>IF($D22="","",IF($C22="","",IF(LEFT($C22,2)="男子",VLOOKUP($D22,'選手データ'!$B$2:$E$61,2,FALSE),VLOOKUP($D22,'選手データ'!$G$2:$J$61,2,FALSE))))</f>
      </c>
      <c r="F22" s="218">
        <f>IF($D22="","",IF($C22="","",IF(LEFT($C22,2)="男子",VLOOKUP($D22,'選手データ'!$B$2:$E$61,4,FALSE),VLOOKUP($D22,'選手データ'!$G$2:$J$61,4,FALSE))))</f>
      </c>
      <c r="G22" s="210"/>
      <c r="H22" s="219"/>
      <c r="K22" s="247"/>
      <c r="L22" s="249" t="s">
        <v>171</v>
      </c>
      <c r="M22" s="248" t="s">
        <v>172</v>
      </c>
      <c r="N22" s="248"/>
      <c r="O22" s="248"/>
      <c r="P22" s="241">
        <v>7</v>
      </c>
      <c r="Q22" s="271" t="str">
        <f t="shared" si="0"/>
        <v>1年1500m</v>
      </c>
      <c r="R22" s="264"/>
      <c r="S22" s="272" t="str">
        <f t="shared" si="1"/>
        <v>共通100mH(0.762m)</v>
      </c>
      <c r="T22" s="264"/>
      <c r="U22" s="264"/>
      <c r="V22" s="270"/>
      <c r="W22" s="270"/>
      <c r="X22" s="270"/>
      <c r="Y22" s="270"/>
      <c r="Z22" s="241"/>
      <c r="AA22" s="241"/>
      <c r="AF22" s="287" t="s">
        <v>173</v>
      </c>
    </row>
    <row r="23" spans="2:32" ht="27" customHeight="1">
      <c r="B23" s="215"/>
      <c r="C23" s="210"/>
      <c r="D23" s="220"/>
      <c r="E23" s="211">
        <f>IF($D22="","",IF($C22="","",IF(LEFT($C22,2)="男子",VLOOKUP($D22,'選手データ'!$B$2:$E$61,3,FALSE),VLOOKUP($D22,'選手データ'!$G$2:$J$61,3,FALSE))))</f>
      </c>
      <c r="F23" s="212">
        <f>IF($D23="","",IF($C23="","",IF($C23="男子",VLOOKUP($D23,'選手データ'!$B$2:$E$61,2,FALSE),VLOOKUP($D23,'選手データ'!$G$2:$J$61,2,FALSE))))</f>
      </c>
      <c r="G23" s="213"/>
      <c r="H23" s="214"/>
      <c r="K23" s="247"/>
      <c r="L23" s="249" t="s">
        <v>174</v>
      </c>
      <c r="M23" s="248" t="s">
        <v>175</v>
      </c>
      <c r="N23" s="248"/>
      <c r="O23" s="248"/>
      <c r="P23" s="241">
        <v>8</v>
      </c>
      <c r="Q23" s="271" t="str">
        <f t="shared" si="0"/>
        <v>2.3年1500m</v>
      </c>
      <c r="R23" s="264"/>
      <c r="S23" s="272" t="str">
        <f t="shared" si="1"/>
        <v>共通走高跳</v>
      </c>
      <c r="T23" s="264"/>
      <c r="U23" s="264"/>
      <c r="V23" s="270"/>
      <c r="W23" s="270"/>
      <c r="X23" s="270"/>
      <c r="Y23" s="270"/>
      <c r="Z23" s="241"/>
      <c r="AA23" s="241"/>
      <c r="AF23" s="287" t="s">
        <v>176</v>
      </c>
    </row>
    <row r="24" spans="2:32" ht="27" customHeight="1">
      <c r="B24" s="215">
        <v>4</v>
      </c>
      <c r="C24" s="210"/>
      <c r="D24" s="216"/>
      <c r="E24" s="217">
        <f>IF($D24="","",IF($C24="","",IF(LEFT($C24,2)="男子",VLOOKUP($D24,'選手データ'!$B$2:$E$61,2,FALSE),VLOOKUP($D24,'選手データ'!$G$2:$J$61,2,FALSE))))</f>
      </c>
      <c r="F24" s="218">
        <f>IF($D24="","",IF($C24="","",IF(LEFT($C24,2)="男子",VLOOKUP($D24,'選手データ'!$B$2:$E$61,4,FALSE),VLOOKUP($D24,'選手データ'!$G$2:$J$61,4,FALSE))))</f>
      </c>
      <c r="G24" s="210"/>
      <c r="H24" s="219"/>
      <c r="K24" s="243"/>
      <c r="L24" s="249" t="s">
        <v>177</v>
      </c>
      <c r="M24" s="248" t="s">
        <v>178</v>
      </c>
      <c r="N24" s="248"/>
      <c r="O24" s="248"/>
      <c r="P24" s="241">
        <v>9</v>
      </c>
      <c r="Q24" s="271" t="str">
        <f t="shared" si="0"/>
        <v>共通3000m</v>
      </c>
      <c r="R24" s="264"/>
      <c r="S24" s="272" t="str">
        <f t="shared" si="1"/>
        <v>共通棒高跳</v>
      </c>
      <c r="T24" s="264"/>
      <c r="U24" s="264"/>
      <c r="V24" s="270"/>
      <c r="W24" s="270"/>
      <c r="X24" s="270"/>
      <c r="Y24" s="270"/>
      <c r="Z24" s="241"/>
      <c r="AA24" s="241"/>
      <c r="AF24" s="287" t="s">
        <v>179</v>
      </c>
    </row>
    <row r="25" spans="2:32" ht="27" customHeight="1">
      <c r="B25" s="215"/>
      <c r="C25" s="210"/>
      <c r="D25" s="220"/>
      <c r="E25" s="211">
        <f>IF($D24="","",IF($C24="","",IF(LEFT($C24,2)="男子",VLOOKUP($D24,'選手データ'!$B$2:$E$61,3,FALSE),VLOOKUP($D24,'選手データ'!$G$2:$J$61,3,FALSE))))</f>
      </c>
      <c r="F25" s="212">
        <f>IF($D25="","",IF($C25="","",IF($C25="男子",VLOOKUP($D25,'選手データ'!$B$2:$E$61,2,FALSE),VLOOKUP($D25,'選手データ'!$G$2:$J$61,2,FALSE))))</f>
      </c>
      <c r="G25" s="213"/>
      <c r="H25" s="214"/>
      <c r="K25" s="251"/>
      <c r="L25" s="249" t="s">
        <v>180</v>
      </c>
      <c r="M25" s="248" t="s">
        <v>181</v>
      </c>
      <c r="N25" s="248"/>
      <c r="O25" s="248"/>
      <c r="P25" s="241">
        <v>10</v>
      </c>
      <c r="Q25" s="271" t="str">
        <f t="shared" si="0"/>
        <v>共通110mH(0.914m)</v>
      </c>
      <c r="R25" s="264"/>
      <c r="S25" s="272" t="str">
        <f t="shared" si="1"/>
        <v>共通走幅跳</v>
      </c>
      <c r="T25" s="264"/>
      <c r="U25" s="264"/>
      <c r="V25" s="270"/>
      <c r="W25" s="270"/>
      <c r="X25" s="270"/>
      <c r="Y25" s="270"/>
      <c r="Z25" s="241"/>
      <c r="AA25" s="241"/>
      <c r="AF25" s="287" t="s">
        <v>182</v>
      </c>
    </row>
    <row r="26" spans="2:32" ht="27" customHeight="1">
      <c r="B26" s="215">
        <v>5</v>
      </c>
      <c r="C26" s="210"/>
      <c r="D26" s="216"/>
      <c r="E26" s="217">
        <f>IF($D26="","",IF($C26="","",IF(LEFT($C26,2)="男子",VLOOKUP($D26,'選手データ'!$B$2:$E$61,2,FALSE),VLOOKUP($D26,'選手データ'!$G$2:$J$61,2,FALSE))))</f>
      </c>
      <c r="F26" s="218">
        <f>IF($D26="","",IF($C26="","",IF(LEFT($C26,2)="男子",VLOOKUP($D26,'選手データ'!$B$2:$E$61,4,FALSE),VLOOKUP($D26,'選手データ'!$G$2:$J$61,4,FALSE))))</f>
      </c>
      <c r="G26" s="210"/>
      <c r="H26" s="219"/>
      <c r="K26" s="243"/>
      <c r="L26" s="249" t="s">
        <v>175</v>
      </c>
      <c r="M26" s="8" t="s">
        <v>183</v>
      </c>
      <c r="N26" s="248"/>
      <c r="O26" s="248"/>
      <c r="P26" s="241">
        <v>11</v>
      </c>
      <c r="Q26" s="271" t="str">
        <f t="shared" si="0"/>
        <v>共通走高跳</v>
      </c>
      <c r="R26" s="266"/>
      <c r="S26" s="272" t="str">
        <f t="shared" si="1"/>
        <v>共通円盤投(1.000kg)</v>
      </c>
      <c r="T26" s="266"/>
      <c r="U26" s="266"/>
      <c r="V26" s="270"/>
      <c r="W26" s="270"/>
      <c r="X26" s="270"/>
      <c r="Y26" s="270"/>
      <c r="Z26" s="241"/>
      <c r="AA26" s="241"/>
      <c r="AF26" s="287" t="s">
        <v>184</v>
      </c>
    </row>
    <row r="27" spans="2:32" ht="27" customHeight="1">
      <c r="B27" s="215"/>
      <c r="C27" s="210"/>
      <c r="D27" s="220"/>
      <c r="E27" s="211">
        <f>IF($D26="","",IF($C26="","",IF(LEFT($C26,2)="男子",VLOOKUP($D26,'選手データ'!$B$2:$E$61,3,FALSE),VLOOKUP($D26,'選手データ'!$G$2:$J$61,3,FALSE))))</f>
      </c>
      <c r="F27" s="212">
        <f>IF($D27="","",IF($C27="","",IF($C27="男子",VLOOKUP($D27,'選手データ'!$B$2:$E$61,2,FALSE),VLOOKUP($D27,'選手データ'!$G$2:$J$61,2,FALSE))))</f>
      </c>
      <c r="G27" s="213"/>
      <c r="H27" s="214"/>
      <c r="K27" s="55"/>
      <c r="L27" s="249" t="s">
        <v>178</v>
      </c>
      <c r="M27" s="248" t="s">
        <v>185</v>
      </c>
      <c r="N27" s="248"/>
      <c r="O27" s="248"/>
      <c r="P27" s="241">
        <v>12</v>
      </c>
      <c r="Q27" s="271" t="str">
        <f t="shared" si="0"/>
        <v>共通棒高跳</v>
      </c>
      <c r="R27" s="264"/>
      <c r="S27" s="273" t="str">
        <f t="shared" si="1"/>
        <v>共通砲丸投(2.721kg)</v>
      </c>
      <c r="T27" s="264"/>
      <c r="U27" s="264"/>
      <c r="V27" s="270"/>
      <c r="W27" s="270"/>
      <c r="X27" s="270"/>
      <c r="Y27" s="270"/>
      <c r="AF27" s="287" t="s">
        <v>186</v>
      </c>
    </row>
    <row r="28" spans="2:31" ht="27" customHeight="1">
      <c r="B28" s="215">
        <v>6</v>
      </c>
      <c r="C28" s="210"/>
      <c r="D28" s="216"/>
      <c r="E28" s="217">
        <f>IF($D28="","",IF($C28="","",IF(LEFT($C28,2)="男子",VLOOKUP($D28,'選手データ'!$B$2:$E$61,2,FALSE),VLOOKUP($D28,'選手データ'!$G$2:$J$61,2,FALSE))))</f>
      </c>
      <c r="F28" s="218">
        <f>IF($D28="","",IF($C28="","",IF(LEFT($C28,2)="男子",VLOOKUP($D28,'選手データ'!$B$2:$E$61,4,FALSE),VLOOKUP($D28,'選手データ'!$G$2:$J$61,4,FALSE))))</f>
      </c>
      <c r="G28" s="210"/>
      <c r="H28" s="219"/>
      <c r="L28" s="249" t="s">
        <v>181</v>
      </c>
      <c r="M28" s="249" t="s">
        <v>187</v>
      </c>
      <c r="N28" s="249"/>
      <c r="O28" s="249"/>
      <c r="P28" s="241">
        <v>13</v>
      </c>
      <c r="Q28" s="271" t="str">
        <f t="shared" si="0"/>
        <v>共通走幅跳</v>
      </c>
      <c r="R28" s="264"/>
      <c r="S28" s="272" t="str">
        <f t="shared" si="1"/>
        <v>共通ジャベリックスロー(300g)</v>
      </c>
      <c r="T28" s="264"/>
      <c r="U28" s="270"/>
      <c r="V28" s="270"/>
      <c r="W28" s="270"/>
      <c r="X28" s="270"/>
      <c r="AE28" s="287" t="s">
        <v>188</v>
      </c>
    </row>
    <row r="29" spans="2:32" ht="27" customHeight="1">
      <c r="B29" s="215"/>
      <c r="C29" s="210"/>
      <c r="D29" s="220"/>
      <c r="E29" s="211">
        <f>IF($D28="","",IF($C28="","",IF(LEFT($C28,2)="男子",VLOOKUP($D28,'選手データ'!$B$2:$E$61,3,FALSE),VLOOKUP($D28,'選手データ'!$G$2:$J$61,3,FALSE))))</f>
      </c>
      <c r="F29" s="212">
        <f>IF($D29="","",IF($C29="","",IF($C29="男子",VLOOKUP($D29,'選手データ'!$B$2:$E$61,2,FALSE),VLOOKUP($D29,'選手データ'!$G$2:$J$61,2,FALSE))))</f>
      </c>
      <c r="G29" s="213"/>
      <c r="H29" s="214"/>
      <c r="L29" s="8" t="s">
        <v>189</v>
      </c>
      <c r="M29" s="248" t="s">
        <v>190</v>
      </c>
      <c r="P29" s="241">
        <v>14</v>
      </c>
      <c r="Q29" s="274" t="str">
        <f t="shared" si="0"/>
        <v>共通円盤投(1.500kg)</v>
      </c>
      <c r="R29" s="264"/>
      <c r="S29" s="275" t="str">
        <f t="shared" si="1"/>
        <v>共通四種競技</v>
      </c>
      <c r="T29" s="264"/>
      <c r="U29" s="264"/>
      <c r="V29" s="270"/>
      <c r="W29" s="270"/>
      <c r="X29" s="270"/>
      <c r="Y29" s="270"/>
      <c r="AF29" s="287" t="s">
        <v>191</v>
      </c>
    </row>
    <row r="30" spans="2:32" ht="27" customHeight="1">
      <c r="B30" s="215">
        <v>7</v>
      </c>
      <c r="C30" s="210"/>
      <c r="D30" s="210"/>
      <c r="E30" s="217">
        <f>IF($D30="","",IF($C30="","",IF(LEFT($C30,2)="男子",VLOOKUP($D30,'選手データ'!$B$2:$E$61,2,FALSE),VLOOKUP($D30,'選手データ'!$G$2:$J$61,2,FALSE))))</f>
      </c>
      <c r="F30" s="218">
        <f>IF($D30="","",IF($C30="","",IF(LEFT($C30,2)="男子",VLOOKUP($D30,'選手データ'!$B$2:$E$61,4,FALSE),VLOOKUP($D30,'選手データ'!$G$2:$J$61,4,FALSE))))</f>
      </c>
      <c r="G30" s="210"/>
      <c r="H30" s="219"/>
      <c r="K30" s="9"/>
      <c r="L30" s="249" t="s">
        <v>192</v>
      </c>
      <c r="P30" s="241">
        <v>15</v>
      </c>
      <c r="Q30" s="274" t="str">
        <f t="shared" si="0"/>
        <v>共通砲丸投(5.000kg)</v>
      </c>
      <c r="R30" s="276"/>
      <c r="S30" s="264"/>
      <c r="T30" s="276"/>
      <c r="U30" s="276"/>
      <c r="AF30" s="287" t="s">
        <v>193</v>
      </c>
    </row>
    <row r="31" spans="2:32" ht="27" customHeight="1">
      <c r="B31" s="215"/>
      <c r="C31" s="210"/>
      <c r="D31" s="210"/>
      <c r="E31" s="211">
        <f>IF($D30="","",IF($C30="","",IF(LEFT($C30,2)="男子",VLOOKUP($D30,'選手データ'!$B$2:$E$61,3,FALSE),VLOOKUP($D30,'選手データ'!$G$2:$J$61,3,FALSE))))</f>
      </c>
      <c r="F31" s="212">
        <f>IF($D31="","",IF($C31="","",IF($C31="男子",VLOOKUP($D31,'選手データ'!$B$2:$E$61,2,FALSE),VLOOKUP($D31,'選手データ'!$G$2:$J$61,2,FALSE))))</f>
      </c>
      <c r="G31" s="213"/>
      <c r="H31" s="214"/>
      <c r="K31" s="9"/>
      <c r="L31" s="249" t="s">
        <v>187</v>
      </c>
      <c r="P31" s="241">
        <v>16</v>
      </c>
      <c r="Q31" s="277" t="str">
        <f t="shared" si="0"/>
        <v>共通ジャベリックスロー(300g)</v>
      </c>
      <c r="R31" s="276"/>
      <c r="S31" s="276"/>
      <c r="T31" s="276"/>
      <c r="U31" s="276"/>
      <c r="AF31" s="288" t="s">
        <v>194</v>
      </c>
    </row>
    <row r="32" spans="2:32" ht="27" customHeight="1">
      <c r="B32" s="215">
        <v>8</v>
      </c>
      <c r="C32" s="210"/>
      <c r="D32" s="210"/>
      <c r="E32" s="217">
        <f>IF($D32="","",IF($C32="","",IF(LEFT($C32,2)="男子",VLOOKUP($D32,'選手データ'!$B$2:$E$61,2,FALSE),VLOOKUP($D32,'選手データ'!$G$2:$J$61,2,FALSE))))</f>
      </c>
      <c r="F32" s="218">
        <f>IF($D32="","",IF($C32="","",IF(LEFT($C32,2)="男子",VLOOKUP($D32,'選手データ'!$B$2:$E$61,4,FALSE),VLOOKUP($D32,'選手データ'!$G$2:$J$61,4,FALSE))))</f>
      </c>
      <c r="G32" s="210"/>
      <c r="H32" s="219"/>
      <c r="K32" s="9"/>
      <c r="L32" s="249" t="s">
        <v>190</v>
      </c>
      <c r="P32" s="241">
        <v>17</v>
      </c>
      <c r="Q32" s="278" t="str">
        <f t="shared" si="0"/>
        <v>共通四種競技</v>
      </c>
      <c r="R32" s="279"/>
      <c r="S32" s="279"/>
      <c r="T32" s="279"/>
      <c r="U32" s="279"/>
      <c r="V32" s="280"/>
      <c r="W32" s="281"/>
      <c r="AF32" s="288" t="s">
        <v>195</v>
      </c>
    </row>
    <row r="33" spans="2:32" ht="27" customHeight="1">
      <c r="B33" s="215"/>
      <c r="C33" s="210"/>
      <c r="D33" s="210"/>
      <c r="E33" s="211">
        <f>IF($D32="","",IF($C32="","",IF(LEFT($C32,2)="男子",VLOOKUP($D32,'選手データ'!$B$2:$E$61,3,FALSE),VLOOKUP($D32,'選手データ'!$G$2:$J$61,3,FALSE))))</f>
      </c>
      <c r="F33" s="212">
        <f>IF($D33="","",IF($C33="","",IF($C33="男子",VLOOKUP($D33,'選手データ'!$B$2:$E$61,2,FALSE),VLOOKUP($D33,'選手データ'!$G$2:$J$61,2,FALSE))))</f>
      </c>
      <c r="G33" s="213"/>
      <c r="H33" s="214"/>
      <c r="K33" s="9"/>
      <c r="N33" s="249"/>
      <c r="O33" s="249"/>
      <c r="Q33" s="276"/>
      <c r="R33" s="279"/>
      <c r="S33" s="279"/>
      <c r="T33" s="279"/>
      <c r="U33" s="279"/>
      <c r="V33" s="280"/>
      <c r="W33" s="281"/>
      <c r="AF33" s="287" t="s">
        <v>196</v>
      </c>
    </row>
    <row r="34" spans="2:32" ht="27" customHeight="1">
      <c r="B34" s="215">
        <v>9</v>
      </c>
      <c r="C34" s="210"/>
      <c r="D34" s="210"/>
      <c r="E34" s="217">
        <f>IF($D34="","",IF($C34="","",IF(LEFT($C34,2)="男子",VLOOKUP($D34,'選手データ'!$B$2:$E$61,2,FALSE),VLOOKUP($D34,'選手データ'!$G$2:$J$61,2,FALSE))))</f>
      </c>
      <c r="F34" s="218">
        <f>IF($D34="","",IF($C34="","",IF(LEFT($C34,2)="男子",VLOOKUP($D34,'選手データ'!$B$2:$E$61,4,FALSE),VLOOKUP($D34,'選手データ'!$G$2:$J$61,4,FALSE))))</f>
      </c>
      <c r="G34" s="210"/>
      <c r="H34" s="219"/>
      <c r="K34" s="9"/>
      <c r="L34" s="171" t="s">
        <v>124</v>
      </c>
      <c r="M34" s="9">
        <f>COUNTIF($C$18:$C$137,L34)</f>
        <v>0</v>
      </c>
      <c r="N34" s="8" t="s">
        <v>197</v>
      </c>
      <c r="O34" s="8">
        <f>M34+M36</f>
        <v>0</v>
      </c>
      <c r="Q34" s="276"/>
      <c r="R34" s="276"/>
      <c r="S34" s="279"/>
      <c r="T34" s="279"/>
      <c r="U34" s="279"/>
      <c r="V34" s="281"/>
      <c r="W34" s="281"/>
      <c r="AF34" s="287" t="s">
        <v>198</v>
      </c>
    </row>
    <row r="35" spans="2:32" ht="27" customHeight="1">
      <c r="B35" s="215"/>
      <c r="C35" s="210"/>
      <c r="D35" s="210"/>
      <c r="E35" s="211">
        <f>IF($D34="","",IF($C34="","",IF(LEFT($C34,2)="男子",VLOOKUP($D34,'選手データ'!$B$2:$E$61,3,FALSE),VLOOKUP($D34,'選手データ'!$G$2:$J$61,3,FALSE))))</f>
      </c>
      <c r="F35" s="212">
        <f>IF($D35="","",IF($C35="","",IF($C35="男子",VLOOKUP($D35,'選手データ'!$B$2:$E$61,2,FALSE),VLOOKUP($D35,'選手データ'!$G$2:$J$61,2,FALSE))))</f>
      </c>
      <c r="G35" s="213"/>
      <c r="H35" s="214"/>
      <c r="K35" s="9"/>
      <c r="L35" s="176" t="s">
        <v>125</v>
      </c>
      <c r="M35" s="9">
        <f>COUNTIF($C$18:$C$137,L35)</f>
        <v>0</v>
      </c>
      <c r="N35" s="8" t="s">
        <v>199</v>
      </c>
      <c r="O35" s="8">
        <f>M35+M37</f>
        <v>0</v>
      </c>
      <c r="Q35" s="282"/>
      <c r="R35" s="281"/>
      <c r="S35" s="281"/>
      <c r="T35" s="281"/>
      <c r="U35" s="281"/>
      <c r="V35" s="280"/>
      <c r="W35" s="281"/>
      <c r="AF35" s="287" t="s">
        <v>200</v>
      </c>
    </row>
    <row r="36" spans="2:32" ht="27" customHeight="1">
      <c r="B36" s="215">
        <v>10</v>
      </c>
      <c r="C36" s="210"/>
      <c r="D36" s="210"/>
      <c r="E36" s="217">
        <f>IF($D36="","",IF($C36="","",IF(LEFT($C36,2)="男子",VLOOKUP($D36,'選手データ'!$B$2:$E$61,2,FALSE),VLOOKUP($D36,'選手データ'!$G$2:$J$61,2,FALSE))))</f>
      </c>
      <c r="F36" s="221">
        <f>IF($D36="","",IF($C36="","",IF(LEFT($C36,2)="男子",VLOOKUP($D36,'選手データ'!$B$2:$E$61,4,FALSE),VLOOKUP($D36,'選手データ'!$G$2:$J$61,4,FALSE))))</f>
      </c>
      <c r="G36" s="210"/>
      <c r="H36" s="219"/>
      <c r="L36" s="252" t="s">
        <v>152</v>
      </c>
      <c r="M36" s="9">
        <f>COUNTIF($C$18:$C$137,L36)</f>
        <v>0</v>
      </c>
      <c r="Q36" s="282"/>
      <c r="R36" s="281"/>
      <c r="S36" s="281"/>
      <c r="T36" s="281"/>
      <c r="U36" s="281"/>
      <c r="V36" s="280"/>
      <c r="W36" s="281"/>
      <c r="AF36" s="289" t="s">
        <v>201</v>
      </c>
    </row>
    <row r="37" spans="2:32" ht="27" customHeight="1">
      <c r="B37" s="186"/>
      <c r="C37" s="222"/>
      <c r="D37" s="222"/>
      <c r="E37" s="223">
        <f>IF($D36="","",IF($C36="","",IF(LEFT($C36,2)="男子",VLOOKUP($D36,'選手データ'!$B$2:$E$61,3,FALSE),VLOOKUP($D36,'選手データ'!$G$2:$J$61,3,FALSE))))</f>
      </c>
      <c r="F37" s="224">
        <f>IF($D37="","",IF($C37="","",IF($C37="男子",VLOOKUP($D37,'選手データ'!$B$2:$E$61,2,FALSE),VLOOKUP($D37,'選手データ'!$G$2:$J$61,2,FALSE))))</f>
      </c>
      <c r="G37" s="225"/>
      <c r="H37" s="226"/>
      <c r="K37" s="9"/>
      <c r="L37" s="252" t="s">
        <v>153</v>
      </c>
      <c r="M37" s="9">
        <f>COUNTIF($C$18:$C$137,L37)</f>
        <v>0</v>
      </c>
      <c r="Q37" s="282"/>
      <c r="R37" s="280"/>
      <c r="S37" s="281"/>
      <c r="T37" s="281"/>
      <c r="U37" s="281"/>
      <c r="V37" s="281"/>
      <c r="W37" s="281"/>
      <c r="AF37" s="289" t="s">
        <v>202</v>
      </c>
    </row>
    <row r="38" spans="1:32" ht="27" customHeight="1">
      <c r="A38" s="202">
        <f>COUNTBLANK(E38:E57)</f>
        <v>20</v>
      </c>
      <c r="B38" s="227">
        <v>11</v>
      </c>
      <c r="C38" s="204"/>
      <c r="D38" s="228"/>
      <c r="E38" s="229">
        <f>IF($D38="","",IF($C38="","",IF(LEFT($C38,2)="男子",VLOOKUP($D38,'選手データ'!$B$2:$E$61,2,FALSE),VLOOKUP($D38,'選手データ'!$G$2:$J$61,2,FALSE))))</f>
      </c>
      <c r="F38" s="206">
        <f>IF($D38="","",IF($C38="","",IF(LEFT($C38,2)="男子",VLOOKUP($D38,'選手データ'!$B$2:$E$61,4,FALSE),VLOOKUP($D38,'選手データ'!$G$2:$J$61,4,FALSE))))</f>
      </c>
      <c r="G38" s="204"/>
      <c r="H38" s="207"/>
      <c r="Q38" s="282"/>
      <c r="R38" s="281"/>
      <c r="S38" s="281"/>
      <c r="T38" s="281"/>
      <c r="U38" s="281"/>
      <c r="V38" s="280"/>
      <c r="W38" s="281"/>
      <c r="X38" s="283"/>
      <c r="AF38" s="289" t="s">
        <v>203</v>
      </c>
    </row>
    <row r="39" spans="1:32" ht="27" customHeight="1">
      <c r="A39" s="208">
        <f>COUNTA(G38:G38,G40:G40,G42:G42,G44:G44,G46:G46,G48:G48,G50:G50,G52:G52,G54:G54,G56:G56)+COUNTA(H38:H38,H40:H40,H42:H42,H44:H44,H46:H46,H48:H48,H50:H50,H52:H52,H54:H54,H56:H56)</f>
        <v>0</v>
      </c>
      <c r="B39" s="215"/>
      <c r="C39" s="210"/>
      <c r="D39" s="220"/>
      <c r="E39" s="211">
        <f>IF($D38="","",IF($C38="","",IF(LEFT($C38,2)="男子",VLOOKUP($D38,'選手データ'!$B$2:$E$61,3,FALSE),VLOOKUP($D38,'選手データ'!$G$2:$J$61,3,FALSE))))</f>
      </c>
      <c r="F39" s="212">
        <f>IF($D39="","",IF($C39="","",IF($C39="男子",VLOOKUP($D39,'選手データ'!$B$2:$E$61,2,FALSE),VLOOKUP($D39,'選手データ'!$G$2:$J$61,2,FALSE))))</f>
      </c>
      <c r="G39" s="230"/>
      <c r="H39" s="214"/>
      <c r="Q39" s="282"/>
      <c r="R39" s="280"/>
      <c r="S39" s="281"/>
      <c r="T39" s="281"/>
      <c r="U39" s="281"/>
      <c r="V39" s="281"/>
      <c r="W39" s="281"/>
      <c r="X39" s="283"/>
      <c r="AF39" s="289" t="s">
        <v>204</v>
      </c>
    </row>
    <row r="40" spans="2:32" ht="27" customHeight="1">
      <c r="B40" s="215">
        <v>12</v>
      </c>
      <c r="C40" s="210"/>
      <c r="D40" s="216"/>
      <c r="E40" s="217">
        <f>IF($D40="","",IF($C40="","",IF(LEFT($C40,2)="男子",VLOOKUP($D40,'選手データ'!$B$2:$E$61,2,FALSE),VLOOKUP($D40,'選手データ'!$G$2:$J$61,2,FALSE))))</f>
      </c>
      <c r="F40" s="218">
        <f>IF($D40="","",IF($C40="","",IF(LEFT($C40,2)="男子",VLOOKUP($D40,'選手データ'!$B$2:$E$61,4,FALSE),VLOOKUP($D40,'選手データ'!$G$2:$J$61,4,FALSE))))</f>
      </c>
      <c r="G40" s="210"/>
      <c r="H40" s="219"/>
      <c r="Q40" s="282"/>
      <c r="R40" s="281"/>
      <c r="S40" s="281"/>
      <c r="T40" s="281"/>
      <c r="U40" s="281"/>
      <c r="V40" s="280"/>
      <c r="W40" s="281"/>
      <c r="X40" s="283"/>
      <c r="AF40" s="289" t="s">
        <v>205</v>
      </c>
    </row>
    <row r="41" spans="2:32" ht="27" customHeight="1">
      <c r="B41" s="215"/>
      <c r="C41" s="210"/>
      <c r="D41" s="220"/>
      <c r="E41" s="211">
        <f>IF($D40="","",IF($C40="","",IF(LEFT($C40,2)="男子",VLOOKUP($D40,'選手データ'!$B$2:$E$61,3,FALSE),VLOOKUP($D40,'選手データ'!$G$2:$J$61,3,FALSE))))</f>
      </c>
      <c r="F41" s="212">
        <f>IF($D41="","",IF($C41="","",IF($C41="男子",VLOOKUP($D41,'選手データ'!$B$2:$E$61,2,FALSE),VLOOKUP($D41,'選手データ'!$G$2:$J$61,2,FALSE))))</f>
      </c>
      <c r="G41" s="230"/>
      <c r="H41" s="214"/>
      <c r="Q41" s="282"/>
      <c r="R41" s="281"/>
      <c r="S41" s="281"/>
      <c r="T41" s="281"/>
      <c r="U41" s="281"/>
      <c r="V41" s="280"/>
      <c r="W41" s="281"/>
      <c r="X41" s="283"/>
      <c r="AF41" s="289" t="s">
        <v>206</v>
      </c>
    </row>
    <row r="42" spans="2:32" ht="27" customHeight="1">
      <c r="B42" s="215">
        <v>13</v>
      </c>
      <c r="C42" s="210"/>
      <c r="D42" s="216"/>
      <c r="E42" s="217">
        <f>IF($D42="","",IF($C42="","",IF(LEFT($C42,2)="男子",VLOOKUP($D42,'選手データ'!$B$2:$E$61,2,FALSE),VLOOKUP($D42,'選手データ'!$G$2:$J$61,2,FALSE))))</f>
      </c>
      <c r="F42" s="218">
        <f>IF($D42="","",IF($C42="","",IF(LEFT($C42,2)="男子",VLOOKUP($D42,'選手データ'!$B$2:$E$61,4,FALSE),VLOOKUP($D42,'選手データ'!$G$2:$J$61,4,FALSE))))</f>
      </c>
      <c r="G42" s="210"/>
      <c r="H42" s="219"/>
      <c r="Q42" s="282"/>
      <c r="R42" s="280"/>
      <c r="S42" s="281"/>
      <c r="T42" s="281"/>
      <c r="U42" s="281"/>
      <c r="V42" s="281"/>
      <c r="W42" s="281"/>
      <c r="X42" s="283"/>
      <c r="AF42" s="289" t="s">
        <v>207</v>
      </c>
    </row>
    <row r="43" spans="2:32" ht="27" customHeight="1">
      <c r="B43" s="215"/>
      <c r="C43" s="210"/>
      <c r="D43" s="220"/>
      <c r="E43" s="211">
        <f>IF($D42="","",IF($C42="","",IF(LEFT($C42,2)="男子",VLOOKUP($D42,'選手データ'!$B$2:$E$61,3,FALSE),VLOOKUP($D42,'選手データ'!$G$2:$J$61,3,FALSE))))</f>
      </c>
      <c r="F43" s="212">
        <f>IF($D43="","",IF($C43="","",IF($C43="男子",VLOOKUP($D43,'選手データ'!$B$2:$E$61,2,FALSE),VLOOKUP($D43,'選手データ'!$G$2:$J$61,2,FALSE))))</f>
      </c>
      <c r="G43" s="230"/>
      <c r="H43" s="214"/>
      <c r="Q43" s="282"/>
      <c r="R43" s="280"/>
      <c r="S43" s="281"/>
      <c r="T43" s="281"/>
      <c r="U43" s="281"/>
      <c r="V43" s="281"/>
      <c r="W43" s="281"/>
      <c r="X43" s="283"/>
      <c r="AF43" s="289" t="s">
        <v>208</v>
      </c>
    </row>
    <row r="44" spans="2:32" ht="27" customHeight="1">
      <c r="B44" s="215">
        <v>14</v>
      </c>
      <c r="C44" s="210"/>
      <c r="D44" s="216"/>
      <c r="E44" s="217">
        <f>IF($D44="","",IF($C44="","",IF(LEFT($C44,2)="男子",VLOOKUP($D44,'選手データ'!$B$2:$E$61,2,FALSE),VLOOKUP($D44,'選手データ'!$G$2:$J$61,2,FALSE))))</f>
      </c>
      <c r="F44" s="218">
        <f>IF($D44="","",IF($C44="","",IF(LEFT($C44,2)="男子",VLOOKUP($D44,'選手データ'!$B$2:$E$61,4,FALSE),VLOOKUP($D44,'選手データ'!$G$2:$J$61,4,FALSE))))</f>
      </c>
      <c r="G44" s="210"/>
      <c r="H44" s="219"/>
      <c r="Q44" s="282"/>
      <c r="R44" s="281"/>
      <c r="S44" s="281"/>
      <c r="T44" s="281"/>
      <c r="U44" s="281"/>
      <c r="V44" s="280"/>
      <c r="W44" s="281"/>
      <c r="X44" s="283"/>
      <c r="AF44" s="289" t="s">
        <v>209</v>
      </c>
    </row>
    <row r="45" spans="2:32" ht="27" customHeight="1">
      <c r="B45" s="215"/>
      <c r="C45" s="210"/>
      <c r="D45" s="220"/>
      <c r="E45" s="211">
        <f>IF($D44="","",IF($C44="","",IF(LEFT($C44,2)="男子",VLOOKUP($D44,'選手データ'!$B$2:$E$61,3,FALSE),VLOOKUP($D44,'選手データ'!$G$2:$J$61,3,FALSE))))</f>
      </c>
      <c r="F45" s="212">
        <f>IF($D45="","",IF($C45="","",IF($C45="男子",VLOOKUP($D45,'選手データ'!$B$2:$E$61,2,FALSE),VLOOKUP($D45,'選手データ'!$G$2:$J$61,2,FALSE))))</f>
      </c>
      <c r="G45" s="230"/>
      <c r="H45" s="214"/>
      <c r="Q45" s="282"/>
      <c r="R45" s="281"/>
      <c r="S45" s="281"/>
      <c r="T45" s="281"/>
      <c r="U45" s="281"/>
      <c r="V45" s="280"/>
      <c r="W45" s="281"/>
      <c r="X45" s="283"/>
      <c r="AF45" s="289" t="s">
        <v>210</v>
      </c>
    </row>
    <row r="46" spans="2:32" ht="27" customHeight="1">
      <c r="B46" s="215">
        <v>15</v>
      </c>
      <c r="C46" s="210"/>
      <c r="D46" s="216"/>
      <c r="E46" s="217">
        <f>IF($D46="","",IF($C46="","",IF(LEFT($C46,2)="男子",VLOOKUP($D46,'選手データ'!$B$2:$E$61,2,FALSE),VLOOKUP($D46,'選手データ'!$G$2:$J$61,2,FALSE))))</f>
      </c>
      <c r="F46" s="218">
        <f>IF($D46="","",IF($C46="","",IF(LEFT($C46,2)="男子",VLOOKUP($D46,'選手データ'!$B$2:$E$61,4,FALSE),VLOOKUP($D46,'選手データ'!$G$2:$J$61,4,FALSE))))</f>
      </c>
      <c r="G46" s="210"/>
      <c r="H46" s="219"/>
      <c r="Q46" s="282"/>
      <c r="R46" s="280"/>
      <c r="S46" s="281"/>
      <c r="T46" s="281"/>
      <c r="U46" s="281"/>
      <c r="V46" s="281"/>
      <c r="W46" s="281"/>
      <c r="X46" s="283"/>
      <c r="AF46" s="289" t="s">
        <v>211</v>
      </c>
    </row>
    <row r="47" spans="2:32" ht="27" customHeight="1">
      <c r="B47" s="215"/>
      <c r="C47" s="210"/>
      <c r="D47" s="220"/>
      <c r="E47" s="211">
        <f>IF($D46="","",IF($C46="","",IF(LEFT($C46,2)="男子",VLOOKUP($D46,'選手データ'!$B$2:$E$61,3,FALSE),VLOOKUP($D46,'選手データ'!$G$2:$J$61,3,FALSE))))</f>
      </c>
      <c r="F47" s="212">
        <f>IF($D47="","",IF($C47="","",IF($C47="男子",VLOOKUP($D47,'選手データ'!$B$2:$E$61,2,FALSE),VLOOKUP($D47,'選手データ'!$G$2:$J$61,2,FALSE))))</f>
      </c>
      <c r="G47" s="230"/>
      <c r="H47" s="214"/>
      <c r="Q47" s="282"/>
      <c r="R47" s="280"/>
      <c r="S47" s="281"/>
      <c r="T47" s="281"/>
      <c r="U47" s="281"/>
      <c r="V47" s="281"/>
      <c r="W47" s="281"/>
      <c r="X47" s="283"/>
      <c r="AF47" s="289" t="s">
        <v>212</v>
      </c>
    </row>
    <row r="48" spans="2:32" ht="27" customHeight="1">
      <c r="B48" s="215">
        <v>16</v>
      </c>
      <c r="C48" s="210"/>
      <c r="D48" s="216"/>
      <c r="E48" s="217">
        <f>IF($D48="","",IF($C48="","",IF(LEFT($C48,2)="男子",VLOOKUP($D48,'選手データ'!$B$2:$E$61,2,FALSE),VLOOKUP($D48,'選手データ'!$G$2:$J$61,2,FALSE))))</f>
      </c>
      <c r="F48" s="218">
        <f>IF($D48="","",IF($C48="","",IF(LEFT($C48,2)="男子",VLOOKUP($D48,'選手データ'!$B$2:$E$61,4,FALSE),VLOOKUP($D48,'選手データ'!$G$2:$J$61,4,FALSE))))</f>
      </c>
      <c r="G48" s="210"/>
      <c r="H48" s="219"/>
      <c r="Q48" s="284"/>
      <c r="R48" s="280"/>
      <c r="S48" s="281"/>
      <c r="T48" s="281"/>
      <c r="U48" s="281"/>
      <c r="V48" s="280"/>
      <c r="W48" s="281"/>
      <c r="X48" s="283"/>
      <c r="AF48" s="289" t="s">
        <v>213</v>
      </c>
    </row>
    <row r="49" spans="2:32" ht="27" customHeight="1">
      <c r="B49" s="215"/>
      <c r="C49" s="210"/>
      <c r="D49" s="220"/>
      <c r="E49" s="211">
        <f>IF($D48="","",IF($C48="","",IF(LEFT($C48,2)="男子",VLOOKUP($D48,'選手データ'!$B$2:$E$61,3,FALSE),VLOOKUP($D48,'選手データ'!$G$2:$J$61,3,FALSE))))</f>
      </c>
      <c r="F49" s="212">
        <f>IF($D49="","",IF($C49="","",IF($C49="男子",VLOOKUP($D49,'選手データ'!$B$2:$E$61,2,FALSE),VLOOKUP($D49,'選手データ'!$G$2:$J$61,2,FALSE))))</f>
      </c>
      <c r="G49" s="230"/>
      <c r="H49" s="214"/>
      <c r="Q49" s="282"/>
      <c r="R49" s="280"/>
      <c r="S49" s="281"/>
      <c r="T49" s="281"/>
      <c r="U49" s="281"/>
      <c r="V49" s="281"/>
      <c r="W49" s="281"/>
      <c r="X49" s="283"/>
      <c r="AF49" s="289" t="s">
        <v>214</v>
      </c>
    </row>
    <row r="50" spans="2:32" ht="27" customHeight="1">
      <c r="B50" s="215">
        <v>17</v>
      </c>
      <c r="C50" s="210"/>
      <c r="D50" s="216"/>
      <c r="E50" s="217">
        <f>IF($D50="","",IF($C50="","",IF(LEFT($C50,2)="男子",VLOOKUP($D50,'選手データ'!$B$2:$E$61,2,FALSE),VLOOKUP($D50,'選手データ'!$G$2:$J$61,2,FALSE))))</f>
      </c>
      <c r="F50" s="218">
        <f>IF($D50="","",IF($C50="","",IF(LEFT($C50,2)="男子",VLOOKUP($D50,'選手データ'!$B$2:$E$61,4,FALSE),VLOOKUP($D50,'選手データ'!$G$2:$J$61,4,FALSE))))</f>
      </c>
      <c r="G50" s="210"/>
      <c r="H50" s="219"/>
      <c r="Q50" s="282"/>
      <c r="R50" s="281"/>
      <c r="S50" s="281"/>
      <c r="T50" s="281"/>
      <c r="U50" s="281"/>
      <c r="V50" s="280"/>
      <c r="W50" s="281"/>
      <c r="X50" s="283"/>
      <c r="AF50" s="289" t="s">
        <v>215</v>
      </c>
    </row>
    <row r="51" spans="2:32" ht="27" customHeight="1">
      <c r="B51" s="215"/>
      <c r="C51" s="210"/>
      <c r="D51" s="220"/>
      <c r="E51" s="211">
        <f>IF($D50="","",IF($C50="","",IF(LEFT($C50,2)="男子",VLOOKUP($D50,'選手データ'!$B$2:$E$61,3,FALSE),VLOOKUP($D50,'選手データ'!$G$2:$J$61,3,FALSE))))</f>
      </c>
      <c r="F51" s="212">
        <f>IF($D51="","",IF($C51="","",IF($C51="男子",VLOOKUP($D51,'選手データ'!$B$2:$E$61,2,FALSE),VLOOKUP($D51,'選手データ'!$G$2:$J$61,2,FALSE))))</f>
      </c>
      <c r="G51" s="230"/>
      <c r="H51" s="214"/>
      <c r="Q51" s="282"/>
      <c r="R51" s="280"/>
      <c r="S51" s="281"/>
      <c r="T51" s="281"/>
      <c r="U51" s="281"/>
      <c r="V51" s="281"/>
      <c r="W51" s="281"/>
      <c r="X51" s="283"/>
      <c r="AF51" s="289" t="s">
        <v>216</v>
      </c>
    </row>
    <row r="52" spans="2:24" ht="27" customHeight="1">
      <c r="B52" s="215">
        <v>18</v>
      </c>
      <c r="C52" s="210"/>
      <c r="D52" s="216"/>
      <c r="E52" s="217">
        <f>IF($D52="","",IF($C52="","",IF(LEFT($C52,2)="男子",VLOOKUP($D52,'選手データ'!$B$2:$E$61,2,FALSE),VLOOKUP($D52,'選手データ'!$G$2:$J$61,2,FALSE))))</f>
      </c>
      <c r="F52" s="218">
        <f>IF($D52="","",IF($C52="","",IF(LEFT($C52,2)="男子",VLOOKUP($D52,'選手データ'!$B$2:$E$61,4,FALSE),VLOOKUP($D52,'選手データ'!$G$2:$J$61,4,FALSE))))</f>
      </c>
      <c r="G52" s="210"/>
      <c r="H52" s="219"/>
      <c r="Q52" s="282"/>
      <c r="R52" s="280"/>
      <c r="S52" s="281"/>
      <c r="T52" s="281"/>
      <c r="U52" s="280"/>
      <c r="V52" s="280"/>
      <c r="W52" s="281"/>
      <c r="X52" s="283"/>
    </row>
    <row r="53" spans="2:24" ht="27" customHeight="1">
      <c r="B53" s="215"/>
      <c r="C53" s="210"/>
      <c r="D53" s="220"/>
      <c r="E53" s="211">
        <f>IF($D52="","",IF($C52="","",IF(LEFT($C52,2)="男子",VLOOKUP($D52,'選手データ'!$B$2:$E$61,3,FALSE),VLOOKUP($D52,'選手データ'!$G$2:$J$61,3,FALSE))))</f>
      </c>
      <c r="F53" s="212"/>
      <c r="G53" s="230"/>
      <c r="H53" s="214"/>
      <c r="Q53" s="282"/>
      <c r="R53" s="280"/>
      <c r="S53" s="281"/>
      <c r="T53" s="281"/>
      <c r="U53" s="281"/>
      <c r="V53" s="280"/>
      <c r="W53" s="281"/>
      <c r="X53" s="283"/>
    </row>
    <row r="54" spans="2:24" ht="27" customHeight="1">
      <c r="B54" s="215">
        <v>19</v>
      </c>
      <c r="C54" s="210"/>
      <c r="D54" s="216"/>
      <c r="E54" s="217">
        <f>IF($D54="","",IF($C54="","",IF(LEFT($C54,2)="男子",VLOOKUP($D54,'選手データ'!$B$2:$E$61,2,FALSE),VLOOKUP($D54,'選手データ'!$G$2:$J$61,2,FALSE))))</f>
      </c>
      <c r="F54" s="218">
        <f>IF($D54="","",IF($C54="","",IF(LEFT($C54,2)="男子",VLOOKUP($D54,'選手データ'!$B$2:$E$61,4,FALSE),VLOOKUP($D54,'選手データ'!$G$2:$J$61,4,FALSE))))</f>
      </c>
      <c r="G54" s="210"/>
      <c r="H54" s="219"/>
      <c r="Q54" s="282"/>
      <c r="R54" s="280"/>
      <c r="S54" s="281"/>
      <c r="T54" s="281"/>
      <c r="U54" s="281"/>
      <c r="V54" s="280"/>
      <c r="W54" s="281"/>
      <c r="X54" s="283"/>
    </row>
    <row r="55" spans="2:24" ht="27" customHeight="1">
      <c r="B55" s="215"/>
      <c r="C55" s="210"/>
      <c r="D55" s="220"/>
      <c r="E55" s="211">
        <f>IF($D54="","",IF($C54="","",IF(LEFT($C54,2)="男子",VLOOKUP($D54,'選手データ'!$B$2:$E$61,3,FALSE),VLOOKUP($D54,'選手データ'!$G$2:$J$61,3,FALSE))))</f>
      </c>
      <c r="F55" s="212">
        <f>IF($D55="","",IF($C55="","",IF($C55="男子",VLOOKUP($D55,'選手データ'!$B$2:$E$61,2,FALSE),VLOOKUP($D55,'選手データ'!$G$2:$J$61,2,FALSE))))</f>
      </c>
      <c r="G55" s="230"/>
      <c r="H55" s="214"/>
      <c r="Q55" s="282"/>
      <c r="R55" s="280"/>
      <c r="S55" s="281"/>
      <c r="T55" s="281"/>
      <c r="U55" s="281"/>
      <c r="V55" s="280"/>
      <c r="W55" s="281"/>
      <c r="X55" s="283"/>
    </row>
    <row r="56" spans="2:24" ht="27" customHeight="1">
      <c r="B56" s="215">
        <v>20</v>
      </c>
      <c r="C56" s="210"/>
      <c r="D56" s="216"/>
      <c r="E56" s="217">
        <f>IF($D56="","",IF($C56="","",IF(LEFT($C56,2)="男子",VLOOKUP($D56,'選手データ'!$B$2:$E$61,2,FALSE),VLOOKUP($D56,'選手データ'!$G$2:$J$61,2,FALSE))))</f>
      </c>
      <c r="F56" s="218">
        <f>IF($D56="","",IF($C56="","",IF(LEFT($C56,2)="男子",VLOOKUP($D56,'選手データ'!$B$2:$E$61,4,FALSE),VLOOKUP($D56,'選手データ'!$G$2:$J$61,4,FALSE))))</f>
      </c>
      <c r="G56" s="210"/>
      <c r="H56" s="219"/>
      <c r="Q56" s="282"/>
      <c r="R56" s="280"/>
      <c r="S56" s="280"/>
      <c r="T56" s="280"/>
      <c r="U56" s="281"/>
      <c r="V56" s="280"/>
      <c r="W56" s="281"/>
      <c r="X56" s="283"/>
    </row>
    <row r="57" spans="2:24" ht="27" customHeight="1">
      <c r="B57" s="186"/>
      <c r="C57" s="222"/>
      <c r="D57" s="231"/>
      <c r="E57" s="223">
        <f>IF($D56="","",IF($C56="","",IF(LEFT($C56,2)="男子",VLOOKUP($D56,'選手データ'!$B$2:$E$61,3,FALSE),VLOOKUP($D56,'選手データ'!$G$2:$J$61,3,FALSE))))</f>
      </c>
      <c r="F57" s="232">
        <f>IF($D57="","",IF($C57="","",IF($C57="男子",VLOOKUP($D57,'選手データ'!$B$2:$E$61,2,FALSE),VLOOKUP($D57,'選手データ'!$G$2:$J$61,2,FALSE))))</f>
      </c>
      <c r="G57" s="225"/>
      <c r="H57" s="226"/>
      <c r="Q57" s="282"/>
      <c r="R57" s="280"/>
      <c r="S57" s="280"/>
      <c r="T57" s="280"/>
      <c r="U57" s="281"/>
      <c r="V57" s="280"/>
      <c r="W57" s="281"/>
      <c r="X57" s="283"/>
    </row>
    <row r="58" spans="1:24" ht="27" customHeight="1">
      <c r="A58" s="202">
        <f>COUNTBLANK(E58:E77)</f>
        <v>20</v>
      </c>
      <c r="B58" s="179">
        <v>21</v>
      </c>
      <c r="C58" s="204"/>
      <c r="D58" s="228"/>
      <c r="E58" s="205">
        <f>IF($D58="","",IF($C58="","",IF(LEFT($C58,2)="男子",VLOOKUP($D58,'選手データ'!$B$2:$E$61,2,FALSE),VLOOKUP($D58,'選手データ'!$G$2:$J$61,2,FALSE))))</f>
      </c>
      <c r="F58" s="206">
        <f>IF($D58="","",IF($C58="","",IF(LEFT($C58,2)="男子",VLOOKUP($D58,'選手データ'!$B$2:$E$61,4,FALSE),VLOOKUP($D58,'選手データ'!$G$2:$J$61,4,FALSE))))</f>
      </c>
      <c r="G58" s="204"/>
      <c r="H58" s="207"/>
      <c r="Q58" s="282"/>
      <c r="R58" s="280"/>
      <c r="S58" s="281"/>
      <c r="T58" s="281"/>
      <c r="U58" s="281"/>
      <c r="V58" s="280"/>
      <c r="W58" s="281"/>
      <c r="X58" s="283"/>
    </row>
    <row r="59" spans="1:24" ht="27" customHeight="1">
      <c r="A59" s="208">
        <f>COUNTA(G58:G58,G60:G60,G62:G62,G64:G64,G66:G66,G68:G68,G70:G70,G72:G72,G74:G74,G76:G76)+COUNTA(H58:H58,H60:H60,H62:H62,H64:H64,H66:H66,H68:H68,H70:H70,H72:H72,H74:H74,H76:H76)</f>
        <v>0</v>
      </c>
      <c r="B59" s="215"/>
      <c r="C59" s="210"/>
      <c r="D59" s="220"/>
      <c r="E59" s="211">
        <f>IF($D58="","",IF($C58="","",IF(LEFT($C58,2)="男子",VLOOKUP($D58,'選手データ'!$B$2:$E$61,3,FALSE),VLOOKUP($D58,'選手データ'!$G$2:$J$61,3,FALSE))))</f>
      </c>
      <c r="F59" s="212">
        <f>IF($D59="","",IF($C59="","",IF($C59="男子",VLOOKUP($D59,'選手データ'!$B$2:$E$61,2,FALSE),VLOOKUP($D59,'選手データ'!$G$2:$J$61,2,FALSE))))</f>
      </c>
      <c r="G59" s="230"/>
      <c r="H59" s="214"/>
      <c r="Q59" s="282"/>
      <c r="R59" s="280"/>
      <c r="S59" s="281"/>
      <c r="T59" s="281"/>
      <c r="U59" s="281"/>
      <c r="V59" s="280"/>
      <c r="W59" s="281"/>
      <c r="X59" s="283"/>
    </row>
    <row r="60" spans="2:24" ht="27" customHeight="1">
      <c r="B60" s="215">
        <v>22</v>
      </c>
      <c r="C60" s="210"/>
      <c r="D60" s="216"/>
      <c r="E60" s="217">
        <f>IF($D60="","",IF($C60="","",IF(LEFT($C60,2)="男子",VLOOKUP($D60,'選手データ'!$B$2:$E$61,2,FALSE),VLOOKUP($D60,'選手データ'!$G$2:$J$61,2,FALSE))))</f>
      </c>
      <c r="F60" s="218">
        <f>IF($D60="","",IF($C60="","",IF(LEFT($C60,2)="男子",VLOOKUP($D60,'選手データ'!$B$2:$E$61,4,FALSE),VLOOKUP($D60,'選手データ'!$G$2:$J$61,4,FALSE))))</f>
      </c>
      <c r="G60" s="210"/>
      <c r="H60" s="219"/>
      <c r="Q60" s="282"/>
      <c r="R60" s="281"/>
      <c r="S60" s="281"/>
      <c r="T60" s="281"/>
      <c r="U60" s="280"/>
      <c r="V60" s="281"/>
      <c r="W60" s="280"/>
      <c r="X60" s="283"/>
    </row>
    <row r="61" spans="2:24" ht="27" customHeight="1">
      <c r="B61" s="215"/>
      <c r="C61" s="210"/>
      <c r="D61" s="220"/>
      <c r="E61" s="211">
        <f>IF($D60="","",IF($C60="","",IF(LEFT($C60,2)="男子",VLOOKUP($D60,'選手データ'!$B$2:$E$61,3,FALSE),VLOOKUP($D60,'選手データ'!$G$2:$J$61,3,FALSE))))</f>
      </c>
      <c r="F61" s="212">
        <f>IF($D61="","",IF($C61="","",IF($C61="男子",VLOOKUP($D61,'選手データ'!$B$2:$E$61,2,FALSE),VLOOKUP($D61,'選手データ'!$G$2:$J$61,2,FALSE))))</f>
      </c>
      <c r="G61" s="230"/>
      <c r="H61" s="214"/>
      <c r="Q61" s="282"/>
      <c r="R61" s="280"/>
      <c r="S61" s="281"/>
      <c r="T61" s="281"/>
      <c r="U61" s="281"/>
      <c r="V61" s="280"/>
      <c r="W61" s="281"/>
      <c r="X61" s="283"/>
    </row>
    <row r="62" spans="2:24" ht="27" customHeight="1">
      <c r="B62" s="215">
        <v>23</v>
      </c>
      <c r="C62" s="210"/>
      <c r="D62" s="216"/>
      <c r="E62" s="217">
        <f>IF($D62="","",IF($C62="","",IF(LEFT($C62,2)="男子",VLOOKUP($D62,'選手データ'!$B$2:$E$61,2,FALSE),VLOOKUP($D62,'選手データ'!$G$2:$J$61,2,FALSE))))</f>
      </c>
      <c r="F62" s="218">
        <f>IF($D62="","",IF($C62="","",IF(LEFT($C62,2)="男子",VLOOKUP($D62,'選手データ'!$B$2:$E$61,4,FALSE),VLOOKUP($D62,'選手データ'!$G$2:$J$61,4,FALSE))))</f>
      </c>
      <c r="G62" s="210"/>
      <c r="H62" s="219"/>
      <c r="Q62" s="282"/>
      <c r="R62" s="281"/>
      <c r="S62" s="281"/>
      <c r="T62" s="281"/>
      <c r="U62" s="281"/>
      <c r="V62" s="280"/>
      <c r="W62" s="281"/>
      <c r="X62" s="283"/>
    </row>
    <row r="63" spans="2:24" ht="27" customHeight="1">
      <c r="B63" s="215"/>
      <c r="C63" s="210"/>
      <c r="D63" s="220"/>
      <c r="E63" s="211">
        <f>IF($D62="","",IF($C62="","",IF(LEFT($C62,2)="男子",VLOOKUP($D62,'選手データ'!$B$2:$E$61,3,FALSE),VLOOKUP($D62,'選手データ'!$G$2:$J$61,3,FALSE))))</f>
      </c>
      <c r="F63" s="212">
        <f>IF($D63="","",IF($C63="","",IF($C63="男子",VLOOKUP($D63,'選手データ'!$B$2:$E$61,2,FALSE),VLOOKUP($D63,'選手データ'!$G$2:$J$61,2,FALSE))))</f>
      </c>
      <c r="G63" s="230"/>
      <c r="H63" s="214"/>
      <c r="Q63" s="282"/>
      <c r="R63" s="280"/>
      <c r="S63" s="281"/>
      <c r="T63" s="281"/>
      <c r="U63" s="281"/>
      <c r="V63" s="281"/>
      <c r="W63" s="281"/>
      <c r="X63" s="283"/>
    </row>
    <row r="64" spans="2:24" ht="27" customHeight="1">
      <c r="B64" s="215">
        <v>24</v>
      </c>
      <c r="C64" s="210"/>
      <c r="D64" s="216"/>
      <c r="E64" s="217">
        <f>IF($D64="","",IF($C64="","",IF(LEFT($C64,2)="男子",VLOOKUP($D64,'選手データ'!$B$2:$E$61,2,FALSE),VLOOKUP($D64,'選手データ'!$G$2:$J$61,2,FALSE))))</f>
      </c>
      <c r="F64" s="218">
        <f>IF($D64="","",IF($C64="","",IF(LEFT($C64,2)="男子",VLOOKUP($D64,'選手データ'!$B$2:$E$61,4,FALSE),VLOOKUP($D64,'選手データ'!$G$2:$J$61,4,FALSE))))</f>
      </c>
      <c r="G64" s="210"/>
      <c r="H64" s="219"/>
      <c r="Q64" s="282"/>
      <c r="R64" s="281"/>
      <c r="S64" s="281"/>
      <c r="T64" s="281"/>
      <c r="U64" s="281"/>
      <c r="V64" s="280"/>
      <c r="W64" s="281"/>
      <c r="X64" s="283"/>
    </row>
    <row r="65" spans="2:24" ht="27" customHeight="1">
      <c r="B65" s="215"/>
      <c r="C65" s="210"/>
      <c r="D65" s="220"/>
      <c r="E65" s="211">
        <f>IF($D64="","",IF($C64="","",IF(LEFT($C64,2)="男子",VLOOKUP($D64,'選手データ'!$B$2:$E$61,3,FALSE),VLOOKUP($D64,'選手データ'!$G$2:$J$61,3,FALSE))))</f>
      </c>
      <c r="F65" s="212">
        <f>IF($D65="","",IF($C65="","",IF($C65="男子",VLOOKUP($D65,'選手データ'!$B$2:$E$61,2,FALSE),VLOOKUP($D65,'選手データ'!$G$2:$J$61,2,FALSE))))</f>
      </c>
      <c r="G65" s="230"/>
      <c r="H65" s="214"/>
      <c r="Q65" s="282"/>
      <c r="R65" s="281"/>
      <c r="S65" s="281"/>
      <c r="T65" s="281"/>
      <c r="U65" s="281"/>
      <c r="V65" s="280"/>
      <c r="W65" s="281"/>
      <c r="X65" s="283"/>
    </row>
    <row r="66" spans="2:24" ht="27" customHeight="1">
      <c r="B66" s="215">
        <v>25</v>
      </c>
      <c r="C66" s="210"/>
      <c r="D66" s="216"/>
      <c r="E66" s="217">
        <f>IF($D66="","",IF($C66="","",IF(LEFT($C66,2)="男子",VLOOKUP($D66,'選手データ'!$B$2:$E$61,2,FALSE),VLOOKUP($D66,'選手データ'!$G$2:$J$61,2,FALSE))))</f>
      </c>
      <c r="F66" s="218">
        <f>IF($D66="","",IF($C66="","",IF(LEFT($C66,2)="男子",VLOOKUP($D66,'選手データ'!$B$2:$E$61,4,FALSE),VLOOKUP($D66,'選手データ'!$G$2:$J$61,4,FALSE))))</f>
      </c>
      <c r="G66" s="210"/>
      <c r="H66" s="219"/>
      <c r="Q66" s="282"/>
      <c r="R66" s="280"/>
      <c r="S66" s="281"/>
      <c r="T66" s="281"/>
      <c r="U66" s="281"/>
      <c r="V66" s="281"/>
      <c r="W66" s="281"/>
      <c r="X66" s="283"/>
    </row>
    <row r="67" spans="2:24" ht="27" customHeight="1">
      <c r="B67" s="215"/>
      <c r="C67" s="210"/>
      <c r="D67" s="220"/>
      <c r="E67" s="211">
        <f>IF($D66="","",IF($C66="","",IF(LEFT($C66,2)="男子",VLOOKUP($D66,'選手データ'!$B$2:$E$61,3,FALSE),VLOOKUP($D66,'選手データ'!$G$2:$J$61,3,FALSE))))</f>
      </c>
      <c r="F67" s="212">
        <f>IF($D67="","",IF($C67="","",IF($C67="男子",VLOOKUP($D67,'選手データ'!$B$2:$E$61,2,FALSE),VLOOKUP($D67,'選手データ'!$G$2:$J$61,2,FALSE))))</f>
      </c>
      <c r="G67" s="230"/>
      <c r="H67" s="214"/>
      <c r="Q67" s="282"/>
      <c r="R67" s="280"/>
      <c r="S67" s="281"/>
      <c r="T67" s="281"/>
      <c r="U67" s="281"/>
      <c r="V67" s="281"/>
      <c r="W67" s="281"/>
      <c r="X67" s="283"/>
    </row>
    <row r="68" spans="2:24" ht="27" customHeight="1">
      <c r="B68" s="215">
        <v>26</v>
      </c>
      <c r="C68" s="210"/>
      <c r="D68" s="216"/>
      <c r="E68" s="217">
        <f>IF($D68="","",IF($C68="","",IF(LEFT($C68,2)="男子",VLOOKUP($D68,'選手データ'!$B$2:$E$61,2,FALSE),VLOOKUP($D68,'選手データ'!$G$2:$J$61,2,FALSE))))</f>
      </c>
      <c r="F68" s="218">
        <f>IF($D68="","",IF($C68="","",IF(LEFT($C68,2)="男子",VLOOKUP($D68,'選手データ'!$B$2:$E$61,4,FALSE),VLOOKUP($D68,'選手データ'!$G$2:$J$61,4,FALSE))))</f>
      </c>
      <c r="G68" s="210"/>
      <c r="H68" s="219"/>
      <c r="Q68" s="284"/>
      <c r="R68" s="280"/>
      <c r="S68" s="281"/>
      <c r="T68" s="281"/>
      <c r="U68" s="281"/>
      <c r="V68" s="280"/>
      <c r="W68" s="281"/>
      <c r="X68" s="283"/>
    </row>
    <row r="69" spans="2:24" ht="27" customHeight="1">
      <c r="B69" s="215"/>
      <c r="C69" s="210"/>
      <c r="D69" s="220"/>
      <c r="E69" s="211">
        <f>IF($D68="","",IF($C68="","",IF(LEFT($C68,2)="男子",VLOOKUP($D68,'選手データ'!$B$2:$E$61,3,FALSE),VLOOKUP($D68,'選手データ'!$G$2:$J$61,3,FALSE))))</f>
      </c>
      <c r="F69" s="212">
        <f>IF($D69="","",IF($C69="","",IF($C69="男子",VLOOKUP($D69,'選手データ'!$B$2:$E$61,2,FALSE),VLOOKUP($D69,'選手データ'!$G$2:$J$61,2,FALSE))))</f>
      </c>
      <c r="G69" s="230"/>
      <c r="H69" s="214"/>
      <c r="Q69" s="282"/>
      <c r="R69" s="280"/>
      <c r="S69" s="281"/>
      <c r="T69" s="281"/>
      <c r="U69" s="281"/>
      <c r="V69" s="281"/>
      <c r="W69" s="281"/>
      <c r="X69" s="283"/>
    </row>
    <row r="70" spans="2:24" ht="27" customHeight="1">
      <c r="B70" s="215">
        <v>27</v>
      </c>
      <c r="C70" s="210"/>
      <c r="D70" s="216"/>
      <c r="E70" s="217">
        <f>IF($D70="","",IF($C70="","",IF(LEFT($C70,2)="男子",VLOOKUP($D70,'選手データ'!$B$2:$E$61,2,FALSE),VLOOKUP($D70,'選手データ'!$G$2:$J$61,2,FALSE))))</f>
      </c>
      <c r="F70" s="218">
        <f>IF($D70="","",IF($C70="","",IF(LEFT($C70,2)="男子",VLOOKUP($D70,'選手データ'!$B$2:$E$61,4,FALSE),VLOOKUP($D70,'選手データ'!$G$2:$J$61,4,FALSE))))</f>
      </c>
      <c r="G70" s="210"/>
      <c r="H70" s="219"/>
      <c r="Q70" s="282"/>
      <c r="R70" s="281"/>
      <c r="S70" s="281"/>
      <c r="T70" s="281"/>
      <c r="U70" s="281"/>
      <c r="V70" s="280"/>
      <c r="W70" s="281"/>
      <c r="X70" s="283"/>
    </row>
    <row r="71" spans="2:24" ht="27" customHeight="1">
      <c r="B71" s="215"/>
      <c r="C71" s="210"/>
      <c r="D71" s="220"/>
      <c r="E71" s="211">
        <f>IF($D70="","",IF($C70="","",IF(LEFT($C70,2)="男子",VLOOKUP($D70,'選手データ'!$B$2:$E$61,3,FALSE),VLOOKUP($D70,'選手データ'!$G$2:$J$61,3,FALSE))))</f>
      </c>
      <c r="F71" s="212"/>
      <c r="G71" s="230"/>
      <c r="H71" s="214"/>
      <c r="Q71" s="282"/>
      <c r="R71" s="280"/>
      <c r="S71" s="281"/>
      <c r="T71" s="281"/>
      <c r="U71" s="281"/>
      <c r="V71" s="281"/>
      <c r="W71" s="281"/>
      <c r="X71" s="283"/>
    </row>
    <row r="72" spans="2:24" ht="27" customHeight="1">
      <c r="B72" s="215">
        <v>28</v>
      </c>
      <c r="C72" s="210"/>
      <c r="D72" s="216"/>
      <c r="E72" s="217">
        <f>IF($D72="","",IF($C72="","",IF(LEFT($C72,2)="男子",VLOOKUP($D72,'選手データ'!$B$2:$E$61,2,FALSE),VLOOKUP($D72,'選手データ'!$G$2:$J$61,2,FALSE))))</f>
      </c>
      <c r="F72" s="218">
        <f>IF($D72="","",IF($C72="","",IF(LEFT($C72,2)="男子",VLOOKUP($D72,'選手データ'!$B$2:$E$61,4,FALSE),VLOOKUP($D72,'選手データ'!$G$2:$J$61,4,FALSE))))</f>
      </c>
      <c r="G72" s="210"/>
      <c r="H72" s="219"/>
      <c r="Q72" s="282"/>
      <c r="R72" s="280"/>
      <c r="S72" s="281"/>
      <c r="T72" s="281"/>
      <c r="U72" s="280"/>
      <c r="V72" s="280"/>
      <c r="W72" s="281"/>
      <c r="X72" s="283"/>
    </row>
    <row r="73" spans="2:24" ht="27" customHeight="1">
      <c r="B73" s="215"/>
      <c r="C73" s="210"/>
      <c r="D73" s="220"/>
      <c r="E73" s="211">
        <f>IF($D72="","",IF($C72="","",IF(LEFT($C72,2)="男子",VLOOKUP($D72,'選手データ'!$B$2:$E$61,3,FALSE),VLOOKUP($D72,'選手データ'!$G$2:$J$61,3,FALSE))))</f>
      </c>
      <c r="F73" s="212">
        <f>IF($D73="","",IF($C73="","",IF($C73="男子",VLOOKUP($D73,'選手データ'!$B$2:$E$61,2,FALSE),VLOOKUP($D73,'選手データ'!$G$2:$J$61,2,FALSE))))</f>
      </c>
      <c r="G73" s="230"/>
      <c r="H73" s="214"/>
      <c r="Q73" s="282"/>
      <c r="R73" s="280"/>
      <c r="S73" s="281"/>
      <c r="T73" s="281"/>
      <c r="U73" s="281"/>
      <c r="V73" s="280"/>
      <c r="W73" s="281"/>
      <c r="X73" s="283"/>
    </row>
    <row r="74" spans="2:24" ht="27" customHeight="1">
      <c r="B74" s="215">
        <v>29</v>
      </c>
      <c r="C74" s="210"/>
      <c r="D74" s="216"/>
      <c r="E74" s="217">
        <f>IF($D74="","",IF($C74="","",IF(LEFT($C74,2)="男子",VLOOKUP($D74,'選手データ'!$B$2:$E$61,2,FALSE),VLOOKUP($D74,'選手データ'!$G$2:$J$61,2,FALSE))))</f>
      </c>
      <c r="F74" s="218">
        <f>IF($D74="","",IF($C74="","",IF(LEFT($C74,2)="男子",VLOOKUP($D74,'選手データ'!$B$2:$E$61,4,FALSE),VLOOKUP($D74,'選手データ'!$G$2:$J$61,4,FALSE))))</f>
      </c>
      <c r="G74" s="210"/>
      <c r="H74" s="219"/>
      <c r="Q74" s="282"/>
      <c r="R74" s="280"/>
      <c r="S74" s="281"/>
      <c r="T74" s="281"/>
      <c r="U74" s="281"/>
      <c r="V74" s="280"/>
      <c r="W74" s="281"/>
      <c r="X74" s="283"/>
    </row>
    <row r="75" spans="2:24" ht="27" customHeight="1">
      <c r="B75" s="215"/>
      <c r="C75" s="210"/>
      <c r="D75" s="220"/>
      <c r="E75" s="211">
        <f>IF($D74="","",IF($C74="","",IF(LEFT($C74,2)="男子",VLOOKUP($D74,'選手データ'!$B$2:$E$61,3,FALSE),VLOOKUP($D74,'選手データ'!$G$2:$J$61,3,FALSE))))</f>
      </c>
      <c r="F75" s="212">
        <f>IF($D75="","",IF($C75="","",IF($C75="男子",VLOOKUP($D75,'選手データ'!$B$2:$E$61,2,FALSE),VLOOKUP($D75,'選手データ'!$G$2:$J$61,2,FALSE))))</f>
      </c>
      <c r="G75" s="230"/>
      <c r="H75" s="214"/>
      <c r="Q75" s="282"/>
      <c r="R75" s="280"/>
      <c r="S75" s="281"/>
      <c r="T75" s="281"/>
      <c r="U75" s="281"/>
      <c r="V75" s="280"/>
      <c r="W75" s="281"/>
      <c r="X75" s="283"/>
    </row>
    <row r="76" spans="2:24" ht="27" customHeight="1">
      <c r="B76" s="215">
        <v>30</v>
      </c>
      <c r="C76" s="210"/>
      <c r="D76" s="216"/>
      <c r="E76" s="217">
        <f>IF($D76="","",IF($C76="","",IF(LEFT($C76,2)="男子",VLOOKUP($D76,'選手データ'!$B$2:$E$61,2,FALSE),VLOOKUP($D76,'選手データ'!$G$2:$J$61,2,FALSE))))</f>
      </c>
      <c r="F76" s="218">
        <f>IF($D76="","",IF($C76="","",IF(LEFT($C76,2)="男子",VLOOKUP($D76,'選手データ'!$B$2:$E$61,4,FALSE),VLOOKUP($D76,'選手データ'!$G$2:$J$61,4,FALSE))))</f>
      </c>
      <c r="G76" s="210"/>
      <c r="H76" s="219"/>
      <c r="Q76" s="282"/>
      <c r="R76" s="280"/>
      <c r="S76" s="280"/>
      <c r="T76" s="280"/>
      <c r="U76" s="281"/>
      <c r="V76" s="280"/>
      <c r="W76" s="281"/>
      <c r="X76" s="283"/>
    </row>
    <row r="77" spans="2:24" ht="27" customHeight="1">
      <c r="B77" s="186"/>
      <c r="C77" s="222"/>
      <c r="D77" s="231"/>
      <c r="E77" s="223">
        <f>IF($D76="","",IF($C76="","",IF(LEFT($C76,2)="男子",VLOOKUP($D76,'選手データ'!$B$2:$E$61,3,FALSE),VLOOKUP($D76,'選手データ'!$G$2:$J$61,3,FALSE))))</f>
      </c>
      <c r="F77" s="232">
        <f>IF($D77="","",IF($C77="","",IF($C77="男子",VLOOKUP($D77,'選手データ'!$B$2:$E$61,2,FALSE),VLOOKUP($D77,'選手データ'!$G$2:$J$61,2,FALSE))))</f>
      </c>
      <c r="G77" s="225"/>
      <c r="H77" s="226"/>
      <c r="Q77" s="282"/>
      <c r="R77" s="280"/>
      <c r="S77" s="280"/>
      <c r="T77" s="280"/>
      <c r="U77" s="281"/>
      <c r="V77" s="280"/>
      <c r="W77" s="281"/>
      <c r="X77" s="283"/>
    </row>
    <row r="78" spans="1:24" ht="27" customHeight="1">
      <c r="A78" s="202">
        <f>COUNTBLANK(E78:E97)</f>
        <v>20</v>
      </c>
      <c r="B78" s="179">
        <v>31</v>
      </c>
      <c r="C78" s="204"/>
      <c r="D78" s="204"/>
      <c r="E78" s="205">
        <f>IF($D78="","",IF($C78="","",IF(LEFT($C78,2)="男子",VLOOKUP($D78,'選手データ'!$B$2:$E$61,2,FALSE),VLOOKUP($D78,'選手データ'!$G$2:$J$61,2,FALSE))))</f>
      </c>
      <c r="F78" s="206">
        <f>IF($D78="","",IF($C78="","",IF(LEFT($C78,2)="男子",VLOOKUP($D78,'選手データ'!$B$2:$E$61,4,FALSE),VLOOKUP($D78,'選手データ'!$G$2:$J$61,4,FALSE))))</f>
      </c>
      <c r="G78" s="204"/>
      <c r="H78" s="207"/>
      <c r="Q78" s="282"/>
      <c r="R78" s="280"/>
      <c r="S78" s="281"/>
      <c r="T78" s="281"/>
      <c r="U78" s="281"/>
      <c r="V78" s="280"/>
      <c r="W78" s="281"/>
      <c r="X78" s="283"/>
    </row>
    <row r="79" spans="1:24" ht="27" customHeight="1">
      <c r="A79" s="208">
        <f>COUNTA(G78:G78,G80:G80,G82:G82,G84:G84,G86:G86,G88:G88,G90:G90,G92:G92,G94:G94,G96:G96)+COUNTA(H78:H78,H80:H80,H82:H82,H84:H84,H86:H86,H88:H88,H90:H90,H92:H92,H94:H94,H96:H96)</f>
        <v>0</v>
      </c>
      <c r="B79" s="215"/>
      <c r="C79" s="210"/>
      <c r="D79" s="210"/>
      <c r="E79" s="211">
        <f>IF($D78="","",IF($C78="","",IF(LEFT($C78,2)="男子",VLOOKUP($D78,'選手データ'!$B$2:$E$61,3,FALSE),VLOOKUP($D78,'選手データ'!$G$2:$J$61,3,FALSE))))</f>
      </c>
      <c r="F79" s="212">
        <f>IF($D79="","",IF($C79="","",IF($C79="男子",VLOOKUP($D79,'選手データ'!$B$2:$E$61,2,FALSE),VLOOKUP($D79,'選手データ'!$G$2:$J$61,2,FALSE))))</f>
      </c>
      <c r="G79" s="230"/>
      <c r="H79" s="214"/>
      <c r="Q79" s="282"/>
      <c r="R79" s="280"/>
      <c r="S79" s="281"/>
      <c r="T79" s="281"/>
      <c r="U79" s="281"/>
      <c r="V79" s="280"/>
      <c r="W79" s="281"/>
      <c r="X79" s="283"/>
    </row>
    <row r="80" spans="2:24" ht="27" customHeight="1">
      <c r="B80" s="215">
        <v>32</v>
      </c>
      <c r="C80" s="210"/>
      <c r="D80" s="210"/>
      <c r="E80" s="217">
        <f>IF($D80="","",IF($C80="","",IF(LEFT($C80,2)="男子",VLOOKUP($D80,'選手データ'!$B$2:$E$61,2,FALSE),VLOOKUP($D80,'選手データ'!$G$2:$J$61,2,FALSE))))</f>
      </c>
      <c r="F80" s="218">
        <f>IF($D80="","",IF($C80="","",IF(LEFT($C80,2)="男子",VLOOKUP($D80,'選手データ'!$B$2:$E$61,4,FALSE),VLOOKUP($D80,'選手データ'!$G$2:$J$61,4,FALSE))))</f>
      </c>
      <c r="G80" s="210"/>
      <c r="H80" s="219"/>
      <c r="Q80" s="282"/>
      <c r="R80" s="281"/>
      <c r="S80" s="281"/>
      <c r="T80" s="281"/>
      <c r="U80" s="280"/>
      <c r="V80" s="281"/>
      <c r="W80" s="280"/>
      <c r="X80" s="283"/>
    </row>
    <row r="81" spans="2:24" ht="27" customHeight="1">
      <c r="B81" s="215"/>
      <c r="C81" s="210"/>
      <c r="D81" s="210"/>
      <c r="E81" s="211">
        <f>IF($D80="","",IF($C80="","",IF(LEFT($C80,2)="男子",VLOOKUP($D80,'選手データ'!$B$2:$E$61,3,FALSE),VLOOKUP($D80,'選手データ'!$G$2:$J$61,3,FALSE))))</f>
      </c>
      <c r="F81" s="212">
        <f>IF($D81="","",IF($C81="","",IF($C81="男子",VLOOKUP($D81,'選手データ'!$B$2:$E$61,2,FALSE),VLOOKUP($D81,'選手データ'!$G$2:$J$61,2,FALSE))))</f>
      </c>
      <c r="G81" s="230"/>
      <c r="H81" s="214"/>
      <c r="Q81" s="282"/>
      <c r="R81" s="280"/>
      <c r="S81" s="281"/>
      <c r="T81" s="281"/>
      <c r="U81" s="281"/>
      <c r="V81" s="280"/>
      <c r="W81" s="281"/>
      <c r="X81" s="283"/>
    </row>
    <row r="82" spans="2:24" ht="27" customHeight="1">
      <c r="B82" s="215">
        <v>33</v>
      </c>
      <c r="C82" s="210"/>
      <c r="D82" s="210"/>
      <c r="E82" s="217">
        <f>IF($D82="","",IF($C82="","",IF(LEFT($C82,2)="男子",VLOOKUP($D82,'選手データ'!$B$2:$E$61,2,FALSE),VLOOKUP($D82,'選手データ'!$G$2:$J$61,2,FALSE))))</f>
      </c>
      <c r="F82" s="218">
        <f>IF($D82="","",IF($C82="","",IF(LEFT($C82,2)="男子",VLOOKUP($D82,'選手データ'!$B$2:$E$61,4,FALSE),VLOOKUP($D82,'選手データ'!$G$2:$J$61,4,FALSE))))</f>
      </c>
      <c r="G82" s="210"/>
      <c r="H82" s="219"/>
      <c r="Q82" s="282"/>
      <c r="R82" s="281"/>
      <c r="S82" s="281"/>
      <c r="T82" s="281"/>
      <c r="U82" s="281"/>
      <c r="V82" s="280"/>
      <c r="W82" s="281"/>
      <c r="X82" s="283"/>
    </row>
    <row r="83" spans="2:24" ht="27" customHeight="1">
      <c r="B83" s="215"/>
      <c r="C83" s="210"/>
      <c r="D83" s="210"/>
      <c r="E83" s="211">
        <f>IF($D82="","",IF($C82="","",IF(LEFT($C82,2)="男子",VLOOKUP($D82,'選手データ'!$B$2:$E$61,3,FALSE),VLOOKUP($D82,'選手データ'!$G$2:$J$61,3,FALSE))))</f>
      </c>
      <c r="F83" s="212">
        <f>IF($D83="","",IF($C83="","",IF($C83="男子",VLOOKUP($D83,'選手データ'!$B$2:$E$61,2,FALSE),VLOOKUP($D83,'選手データ'!$G$2:$J$61,2,FALSE))))</f>
      </c>
      <c r="G83" s="230"/>
      <c r="H83" s="214"/>
      <c r="Q83" s="282"/>
      <c r="R83" s="280"/>
      <c r="S83" s="281"/>
      <c r="T83" s="281"/>
      <c r="U83" s="281"/>
      <c r="V83" s="281"/>
      <c r="W83" s="281"/>
      <c r="X83" s="283"/>
    </row>
    <row r="84" spans="2:24" ht="27" customHeight="1">
      <c r="B84" s="215">
        <v>34</v>
      </c>
      <c r="C84" s="210"/>
      <c r="D84" s="210"/>
      <c r="E84" s="217">
        <f>IF($D84="","",IF($C84="","",IF(LEFT($C84,2)="男子",VLOOKUP($D84,'選手データ'!$B$2:$E$61,2,FALSE),VLOOKUP($D84,'選手データ'!$G$2:$J$61,2,FALSE))))</f>
      </c>
      <c r="F84" s="218">
        <f>IF($D84="","",IF($C84="","",IF(LEFT($C84,2)="男子",VLOOKUP($D84,'選手データ'!$B$2:$E$61,4,FALSE),VLOOKUP($D84,'選手データ'!$G$2:$J$61,4,FALSE))))</f>
      </c>
      <c r="G84" s="210"/>
      <c r="H84" s="219"/>
      <c r="Q84" s="282"/>
      <c r="R84" s="281"/>
      <c r="S84" s="281"/>
      <c r="T84" s="281"/>
      <c r="U84" s="281"/>
      <c r="V84" s="280"/>
      <c r="W84" s="281"/>
      <c r="X84" s="283"/>
    </row>
    <row r="85" spans="2:24" ht="27" customHeight="1">
      <c r="B85" s="215"/>
      <c r="C85" s="210"/>
      <c r="D85" s="210"/>
      <c r="E85" s="211">
        <f>IF($D84="","",IF($C84="","",IF(LEFT($C84,2)="男子",VLOOKUP($D84,'選手データ'!$B$2:$E$61,3,FALSE),VLOOKUP($D84,'選手データ'!$G$2:$J$61,3,FALSE))))</f>
      </c>
      <c r="F85" s="212">
        <f>IF($D85="","",IF($C85="","",IF($C85="男子",VLOOKUP($D85,'選手データ'!$B$2:$E$61,2,FALSE),VLOOKUP($D85,'選手データ'!$G$2:$J$61,2,FALSE))))</f>
      </c>
      <c r="G85" s="230"/>
      <c r="H85" s="214"/>
      <c r="Q85" s="282"/>
      <c r="R85" s="281"/>
      <c r="S85" s="281"/>
      <c r="T85" s="281"/>
      <c r="U85" s="281"/>
      <c r="V85" s="280"/>
      <c r="W85" s="281"/>
      <c r="X85" s="283"/>
    </row>
    <row r="86" spans="2:24" ht="27" customHeight="1">
      <c r="B86" s="215">
        <v>35</v>
      </c>
      <c r="C86" s="210"/>
      <c r="D86" s="210"/>
      <c r="E86" s="217">
        <f>IF($D86="","",IF($C86="","",IF(LEFT($C86,2)="男子",VLOOKUP($D86,'選手データ'!$B$2:$E$61,2,FALSE),VLOOKUP($D86,'選手データ'!$G$2:$J$61,2,FALSE))))</f>
      </c>
      <c r="F86" s="218">
        <f>IF($D86="","",IF($C86="","",IF(LEFT($C86,2)="男子",VLOOKUP($D86,'選手データ'!$B$2:$E$61,4,FALSE),VLOOKUP($D86,'選手データ'!$G$2:$J$61,4,FALSE))))</f>
      </c>
      <c r="G86" s="210"/>
      <c r="H86" s="219"/>
      <c r="Q86" s="282"/>
      <c r="R86" s="280"/>
      <c r="S86" s="281"/>
      <c r="T86" s="281"/>
      <c r="U86" s="281"/>
      <c r="V86" s="281"/>
      <c r="W86" s="281"/>
      <c r="X86" s="283"/>
    </row>
    <row r="87" spans="2:24" ht="27" customHeight="1">
      <c r="B87" s="215"/>
      <c r="C87" s="210"/>
      <c r="D87" s="210"/>
      <c r="E87" s="211">
        <f>IF($D86="","",IF($C86="","",IF(LEFT($C86,2)="男子",VLOOKUP($D86,'選手データ'!$B$2:$E$61,3,FALSE),VLOOKUP($D86,'選手データ'!$G$2:$J$61,3,FALSE))))</f>
      </c>
      <c r="F87" s="212">
        <f>IF($D87="","",IF($C87="","",IF($C87="男子",VLOOKUP($D87,'選手データ'!$B$2:$E$61,2,FALSE),VLOOKUP($D87,'選手データ'!$G$2:$J$61,2,FALSE))))</f>
      </c>
      <c r="G87" s="230"/>
      <c r="H87" s="214"/>
      <c r="Q87" s="282"/>
      <c r="R87" s="280"/>
      <c r="S87" s="281"/>
      <c r="T87" s="281"/>
      <c r="U87" s="281"/>
      <c r="V87" s="281"/>
      <c r="W87" s="281"/>
      <c r="X87" s="283"/>
    </row>
    <row r="88" spans="2:24" ht="27" customHeight="1">
      <c r="B88" s="215">
        <v>36</v>
      </c>
      <c r="C88" s="210"/>
      <c r="D88" s="210"/>
      <c r="E88" s="217">
        <f>IF($D88="","",IF($C88="","",IF(LEFT($C88,2)="男子",VLOOKUP($D88,'選手データ'!$B$2:$E$61,2,FALSE),VLOOKUP($D88,'選手データ'!$G$2:$J$61,2,FALSE))))</f>
      </c>
      <c r="F88" s="218">
        <f>IF($D88="","",IF($C88="","",IF(LEFT($C88,2)="男子",VLOOKUP($D88,'選手データ'!$B$2:$E$61,4,FALSE),VLOOKUP($D88,'選手データ'!$G$2:$J$61,4,FALSE))))</f>
      </c>
      <c r="G88" s="210"/>
      <c r="H88" s="219"/>
      <c r="Q88" s="284"/>
      <c r="R88" s="280"/>
      <c r="S88" s="281"/>
      <c r="T88" s="281"/>
      <c r="U88" s="281"/>
      <c r="V88" s="280"/>
      <c r="W88" s="281"/>
      <c r="X88" s="283"/>
    </row>
    <row r="89" spans="2:24" ht="27" customHeight="1">
      <c r="B89" s="215"/>
      <c r="C89" s="210"/>
      <c r="D89" s="210"/>
      <c r="E89" s="211">
        <f>IF($D88="","",IF($C88="","",IF(LEFT($C88,2)="男子",VLOOKUP($D88,'選手データ'!$B$2:$E$61,3,FALSE),VLOOKUP($D88,'選手データ'!$G$2:$J$61,3,FALSE))))</f>
      </c>
      <c r="F89" s="212">
        <f>IF($D89="","",IF($C89="","",IF($C89="男子",VLOOKUP($D89,'選手データ'!$B$2:$E$61,2,FALSE),VLOOKUP($D89,'選手データ'!$G$2:$J$61,2,FALSE))))</f>
      </c>
      <c r="G89" s="230"/>
      <c r="H89" s="214"/>
      <c r="Q89" s="282"/>
      <c r="R89" s="280"/>
      <c r="S89" s="281"/>
      <c r="T89" s="281"/>
      <c r="U89" s="281"/>
      <c r="V89" s="281"/>
      <c r="W89" s="281"/>
      <c r="X89" s="283"/>
    </row>
    <row r="90" spans="2:24" ht="27" customHeight="1">
      <c r="B90" s="215">
        <v>37</v>
      </c>
      <c r="C90" s="210"/>
      <c r="D90" s="210"/>
      <c r="E90" s="217">
        <f>IF($D90="","",IF($C90="","",IF(LEFT($C90,2)="男子",VLOOKUP($D90,'選手データ'!$B$2:$E$61,2,FALSE),VLOOKUP($D90,'選手データ'!$G$2:$J$61,2,FALSE))))</f>
      </c>
      <c r="F90" s="218">
        <f>IF($D90="","",IF($C90="","",IF(LEFT($C90,2)="男子",VLOOKUP($D90,'選手データ'!$B$2:$E$61,4,FALSE),VLOOKUP($D90,'選手データ'!$G$2:$J$61,4,FALSE))))</f>
      </c>
      <c r="G90" s="210"/>
      <c r="H90" s="219"/>
      <c r="Q90" s="282"/>
      <c r="R90" s="281"/>
      <c r="S90" s="281"/>
      <c r="T90" s="281"/>
      <c r="U90" s="281"/>
      <c r="V90" s="280"/>
      <c r="W90" s="281"/>
      <c r="X90" s="283"/>
    </row>
    <row r="91" spans="2:24" ht="27" customHeight="1">
      <c r="B91" s="215"/>
      <c r="C91" s="210"/>
      <c r="D91" s="210"/>
      <c r="E91" s="211">
        <f>IF($D90="","",IF($C90="","",IF(LEFT($C90,2)="男子",VLOOKUP($D90,'選手データ'!$B$2:$E$61,3,FALSE),VLOOKUP($D90,'選手データ'!$G$2:$J$61,3,FALSE))))</f>
      </c>
      <c r="F91" s="212">
        <f>IF($D91="","",IF($C91="","",IF($C91="男子",VLOOKUP($D91,'選手データ'!$B$2:$E$61,2,FALSE),VLOOKUP($D91,'選手データ'!$G$2:$J$61,2,FALSE))))</f>
      </c>
      <c r="G91" s="230"/>
      <c r="H91" s="214"/>
      <c r="Q91" s="282"/>
      <c r="R91" s="280"/>
      <c r="S91" s="281"/>
      <c r="T91" s="281"/>
      <c r="U91" s="281"/>
      <c r="V91" s="281"/>
      <c r="W91" s="281"/>
      <c r="X91" s="283"/>
    </row>
    <row r="92" spans="2:24" ht="27" customHeight="1">
      <c r="B92" s="215">
        <v>38</v>
      </c>
      <c r="C92" s="210"/>
      <c r="D92" s="210"/>
      <c r="E92" s="217">
        <f>IF($D92="","",IF($C92="","",IF(LEFT($C92,2)="男子",VLOOKUP($D92,'選手データ'!$B$2:$E$61,2,FALSE),VLOOKUP($D92,'選手データ'!$G$2:$J$61,2,FALSE))))</f>
      </c>
      <c r="F92" s="218">
        <f>IF($D92="","",IF($C92="","",IF(LEFT($C92,2)="男子",VLOOKUP($D92,'選手データ'!$B$2:$E$61,4,FALSE),VLOOKUP($D92,'選手データ'!$G$2:$J$61,4,FALSE))))</f>
      </c>
      <c r="G92" s="210"/>
      <c r="H92" s="219"/>
      <c r="Q92" s="282"/>
      <c r="R92" s="280"/>
      <c r="S92" s="281"/>
      <c r="T92" s="281"/>
      <c r="U92" s="280"/>
      <c r="V92" s="280"/>
      <c r="W92" s="281"/>
      <c r="X92" s="283"/>
    </row>
    <row r="93" spans="2:24" ht="27" customHeight="1">
      <c r="B93" s="215"/>
      <c r="C93" s="210"/>
      <c r="D93" s="210"/>
      <c r="E93" s="211">
        <f>IF($D92="","",IF($C92="","",IF(LEFT($C92,2)="男子",VLOOKUP($D92,'選手データ'!$B$2:$E$61,3,FALSE),VLOOKUP($D92,'選手データ'!$G$2:$J$61,3,FALSE))))</f>
      </c>
      <c r="F93" s="212">
        <f>IF($D93="","",IF($C93="","",IF($C93="男子",VLOOKUP($D93,'選手データ'!$B$2:$E$61,2,FALSE),VLOOKUP($D93,'選手データ'!$G$2:$J$61,2,FALSE))))</f>
      </c>
      <c r="G93" s="230"/>
      <c r="H93" s="214"/>
      <c r="Q93" s="282"/>
      <c r="R93" s="280"/>
      <c r="S93" s="281"/>
      <c r="T93" s="281"/>
      <c r="U93" s="281"/>
      <c r="V93" s="280"/>
      <c r="W93" s="281"/>
      <c r="X93" s="283"/>
    </row>
    <row r="94" spans="2:24" ht="27" customHeight="1">
      <c r="B94" s="215">
        <v>39</v>
      </c>
      <c r="C94" s="210"/>
      <c r="D94" s="210"/>
      <c r="E94" s="217">
        <f>IF($D94="","",IF($C94="","",IF(LEFT($C94,2)="男子",VLOOKUP($D94,'選手データ'!$B$2:$E$61,2,FALSE),VLOOKUP($D94,'選手データ'!$G$2:$J$61,2,FALSE))))</f>
      </c>
      <c r="F94" s="218">
        <f>IF($D94="","",IF($C94="","",IF(LEFT($C94,2)="男子",VLOOKUP($D94,'選手データ'!$B$2:$E$61,4,FALSE),VLOOKUP($D94,'選手データ'!$G$2:$J$61,4,FALSE))))</f>
      </c>
      <c r="G94" s="210"/>
      <c r="H94" s="219"/>
      <c r="Q94" s="282"/>
      <c r="R94" s="280"/>
      <c r="S94" s="281"/>
      <c r="T94" s="281"/>
      <c r="U94" s="281"/>
      <c r="V94" s="280"/>
      <c r="W94" s="281"/>
      <c r="X94" s="283"/>
    </row>
    <row r="95" spans="2:24" ht="27" customHeight="1">
      <c r="B95" s="215"/>
      <c r="C95" s="210"/>
      <c r="D95" s="210"/>
      <c r="E95" s="211">
        <f>IF($D94="","",IF($C94="","",IF(LEFT($C94,2)="男子",VLOOKUP($D94,'選手データ'!$B$2:$E$61,3,FALSE),VLOOKUP($D94,'選手データ'!$G$2:$J$61,3,FALSE))))</f>
      </c>
      <c r="F95" s="212">
        <f>IF($D95="","",IF($C95="","",IF($C95="男子",VLOOKUP($D95,'選手データ'!$B$2:$E$61,2,FALSE),VLOOKUP($D95,'選手データ'!$G$2:$J$61,2,FALSE))))</f>
      </c>
      <c r="G95" s="230"/>
      <c r="H95" s="214"/>
      <c r="Q95" s="282"/>
      <c r="R95" s="280"/>
      <c r="S95" s="281"/>
      <c r="T95" s="281"/>
      <c r="U95" s="281"/>
      <c r="V95" s="280"/>
      <c r="W95" s="281"/>
      <c r="X95" s="283"/>
    </row>
    <row r="96" spans="2:24" ht="27" customHeight="1">
      <c r="B96" s="215">
        <v>40</v>
      </c>
      <c r="C96" s="210"/>
      <c r="D96" s="210"/>
      <c r="E96" s="217">
        <f>IF($D96="","",IF($C96="","",IF(LEFT($C96,2)="男子",VLOOKUP($D96,'選手データ'!$B$2:$E$61,2,FALSE),VLOOKUP($D96,'選手データ'!$G$2:$J$61,2,FALSE))))</f>
      </c>
      <c r="F96" s="221">
        <f>IF($D96="","",IF($C96="","",IF(LEFT($C96,2)="男子",VLOOKUP($D96,'選手データ'!$B$2:$E$61,4,FALSE),VLOOKUP($D96,'選手データ'!$G$2:$J$61,4,FALSE))))</f>
      </c>
      <c r="G96" s="210"/>
      <c r="H96" s="219"/>
      <c r="Q96" s="282"/>
      <c r="R96" s="280"/>
      <c r="S96" s="280"/>
      <c r="T96" s="280"/>
      <c r="U96" s="281"/>
      <c r="V96" s="280"/>
      <c r="W96" s="281"/>
      <c r="X96" s="283"/>
    </row>
    <row r="97" spans="2:24" ht="27" customHeight="1">
      <c r="B97" s="186"/>
      <c r="C97" s="222"/>
      <c r="D97" s="222"/>
      <c r="E97" s="223">
        <f>IF($D96="","",IF($C96="","",IF(LEFT($C96,2)="男子",VLOOKUP($D96,'選手データ'!$B$2:$E$61,3,FALSE),VLOOKUP($D96,'選手データ'!$G$2:$J$61,3,FALSE))))</f>
      </c>
      <c r="F97" s="224">
        <f>IF($D97="","",IF($C97="","",IF($C97="男子",VLOOKUP($D97,'選手データ'!$B$2:$E$61,2,FALSE),VLOOKUP($D97,'選手データ'!$G$2:$J$61,2,FALSE))))</f>
      </c>
      <c r="G97" s="225"/>
      <c r="H97" s="226"/>
      <c r="Q97" s="282"/>
      <c r="R97" s="280"/>
      <c r="S97" s="280"/>
      <c r="T97" s="280"/>
      <c r="U97" s="281"/>
      <c r="V97" s="280"/>
      <c r="W97" s="281"/>
      <c r="X97" s="283"/>
    </row>
    <row r="98" spans="1:24" ht="27" customHeight="1">
      <c r="A98" s="202">
        <f>COUNTBLANK(E98:E117)</f>
        <v>20</v>
      </c>
      <c r="B98" s="179">
        <v>41</v>
      </c>
      <c r="C98" s="204"/>
      <c r="D98" s="204"/>
      <c r="E98" s="205">
        <f>IF($D98="","",IF($C98="","",IF(LEFT($C98,2)="男子",VLOOKUP($D98,'選手データ'!$B$2:$E$61,2,FALSE),VLOOKUP($D98,'選手データ'!$G$2:$J$61,2,FALSE))))</f>
      </c>
      <c r="F98" s="206">
        <f>IF($D98="","",IF($C98="","",IF(LEFT($C98,2)="男子",VLOOKUP($D98,'選手データ'!$B$2:$E$61,4,FALSE),VLOOKUP($D98,'選手データ'!$G$2:$J$61,4,FALSE))))</f>
      </c>
      <c r="G98" s="204"/>
      <c r="H98" s="207"/>
      <c r="Q98" s="282"/>
      <c r="R98" s="280"/>
      <c r="S98" s="281"/>
      <c r="T98" s="281"/>
      <c r="U98" s="281"/>
      <c r="V98" s="280"/>
      <c r="W98" s="281"/>
      <c r="X98" s="283"/>
    </row>
    <row r="99" spans="1:24" ht="27" customHeight="1">
      <c r="A99" s="208">
        <f>COUNTA(G98:G98,G100:G100,G102:G102,G104:G104,G106:G106,G108:G108,G110:G110,G112:G112,G114:G114,G116:G116)+COUNTA(H98:H98,H100:H100,H102:H102,H104:H104,H106:H106,H108:H108,H110:H110,H112:H112,H114:H114,H116:H116)</f>
        <v>0</v>
      </c>
      <c r="B99" s="215"/>
      <c r="C99" s="210"/>
      <c r="D99" s="210"/>
      <c r="E99" s="211">
        <f>IF($D98="","",IF($C98="","",IF(LEFT($C98,2)="男子",VLOOKUP($D98,'選手データ'!$B$2:$E$61,3,FALSE),VLOOKUP($D98,'選手データ'!$G$2:$J$61,3,FALSE))))</f>
      </c>
      <c r="F99" s="212">
        <f>IF($D99="","",IF($C99="","",IF($C99="男子",VLOOKUP($D99,'選手データ'!$B$2:$E$61,2,FALSE),VLOOKUP($D99,'選手データ'!$G$2:$J$61,2,FALSE))))</f>
      </c>
      <c r="G99" s="230"/>
      <c r="H99" s="214"/>
      <c r="Q99" s="282"/>
      <c r="R99" s="280"/>
      <c r="S99" s="281"/>
      <c r="T99" s="281"/>
      <c r="U99" s="281"/>
      <c r="V99" s="280"/>
      <c r="W99" s="281"/>
      <c r="X99" s="283"/>
    </row>
    <row r="100" spans="2:24" ht="27" customHeight="1">
      <c r="B100" s="215">
        <v>42</v>
      </c>
      <c r="C100" s="210"/>
      <c r="D100" s="210"/>
      <c r="E100" s="217">
        <f>IF($D100="","",IF($C100="","",IF(LEFT($C100,2)="男子",VLOOKUP($D100,'選手データ'!$B$2:$E$61,2,FALSE),VLOOKUP($D100,'選手データ'!$G$2:$J$61,2,FALSE))))</f>
      </c>
      <c r="F100" s="218">
        <f>IF($D100="","",IF($C100="","",IF(LEFT($C100,2)="男子",VLOOKUP($D100,'選手データ'!$B$2:$E$61,4,FALSE),VLOOKUP($D100,'選手データ'!$G$2:$J$61,4,FALSE))))</f>
      </c>
      <c r="G100" s="210"/>
      <c r="H100" s="219"/>
      <c r="Q100" s="282"/>
      <c r="R100" s="281"/>
      <c r="S100" s="281"/>
      <c r="T100" s="281"/>
      <c r="U100" s="280"/>
      <c r="V100" s="281"/>
      <c r="W100" s="280"/>
      <c r="X100" s="283"/>
    </row>
    <row r="101" spans="2:24" ht="27" customHeight="1">
      <c r="B101" s="215"/>
      <c r="C101" s="210"/>
      <c r="D101" s="210"/>
      <c r="E101" s="211">
        <f>IF($D100="","",IF($C100="","",IF(LEFT($C100,2)="男子",VLOOKUP($D100,'選手データ'!$B$2:$E$61,3,FALSE),VLOOKUP($D100,'選手データ'!$G$2:$J$61,3,FALSE))))</f>
      </c>
      <c r="F101" s="212">
        <f>IF($D101="","",IF($C101="","",IF($C101="男子",VLOOKUP($D101,'選手データ'!$B$2:$E$61,2,FALSE),VLOOKUP($D101,'選手データ'!$G$2:$J$61,2,FALSE))))</f>
      </c>
      <c r="G101" s="230"/>
      <c r="H101" s="214"/>
      <c r="Q101" s="282"/>
      <c r="R101" s="280"/>
      <c r="S101" s="281"/>
      <c r="T101" s="281"/>
      <c r="U101" s="281"/>
      <c r="V101" s="280"/>
      <c r="W101" s="281"/>
      <c r="X101" s="283"/>
    </row>
    <row r="102" spans="2:24" ht="27" customHeight="1">
      <c r="B102" s="215">
        <v>43</v>
      </c>
      <c r="C102" s="210"/>
      <c r="D102" s="210"/>
      <c r="E102" s="217">
        <f>IF($D102="","",IF($C102="","",IF(LEFT($C102,2)="男子",VLOOKUP($D102,'選手データ'!$B$2:$E$61,2,FALSE),VLOOKUP($D102,'選手データ'!$G$2:$J$61,2,FALSE))))</f>
      </c>
      <c r="F102" s="218">
        <f>IF($D102="","",IF($C102="","",IF(LEFT($C102,2)="男子",VLOOKUP($D102,'選手データ'!$B$2:$E$61,4,FALSE),VLOOKUP($D102,'選手データ'!$G$2:$J$61,4,FALSE))))</f>
      </c>
      <c r="G102" s="210"/>
      <c r="H102" s="219"/>
      <c r="Q102" s="282"/>
      <c r="R102" s="281"/>
      <c r="S102" s="281"/>
      <c r="T102" s="281"/>
      <c r="U102" s="281"/>
      <c r="V102" s="280"/>
      <c r="W102" s="281"/>
      <c r="X102" s="283"/>
    </row>
    <row r="103" spans="2:24" ht="27" customHeight="1">
      <c r="B103" s="215"/>
      <c r="C103" s="210"/>
      <c r="D103" s="210"/>
      <c r="E103" s="211">
        <f>IF($D102="","",IF($C102="","",IF(LEFT($C102,2)="男子",VLOOKUP($D102,'選手データ'!$B$2:$E$61,3,FALSE),VLOOKUP($D102,'選手データ'!$G$2:$J$61,3,FALSE))))</f>
      </c>
      <c r="F103" s="212">
        <f>IF($D103="","",IF($C103="","",IF($C103="男子",VLOOKUP($D103,'選手データ'!$B$2:$E$61,2,FALSE),VLOOKUP($D103,'選手データ'!$G$2:$J$61,2,FALSE))))</f>
      </c>
      <c r="G103" s="230"/>
      <c r="H103" s="214"/>
      <c r="Q103" s="282"/>
      <c r="R103" s="280"/>
      <c r="S103" s="281"/>
      <c r="T103" s="281"/>
      <c r="U103" s="281"/>
      <c r="V103" s="281"/>
      <c r="W103" s="281"/>
      <c r="X103" s="283"/>
    </row>
    <row r="104" spans="2:24" ht="27" customHeight="1">
      <c r="B104" s="215">
        <v>44</v>
      </c>
      <c r="C104" s="210"/>
      <c r="D104" s="210"/>
      <c r="E104" s="217">
        <f>IF($D104="","",IF($C104="","",IF(LEFT($C104,2)="男子",VLOOKUP($D104,'選手データ'!$B$2:$E$61,2,FALSE),VLOOKUP($D104,'選手データ'!$G$2:$J$61,2,FALSE))))</f>
      </c>
      <c r="F104" s="218">
        <f>IF($D104="","",IF($C104="","",IF(LEFT($C104,2)="男子",VLOOKUP($D104,'選手データ'!$B$2:$E$61,4,FALSE),VLOOKUP($D104,'選手データ'!$G$2:$J$61,4,FALSE))))</f>
      </c>
      <c r="G104" s="210"/>
      <c r="H104" s="219"/>
      <c r="Q104" s="282"/>
      <c r="R104" s="281"/>
      <c r="S104" s="281"/>
      <c r="T104" s="281"/>
      <c r="U104" s="281"/>
      <c r="V104" s="280"/>
      <c r="W104" s="281"/>
      <c r="X104" s="283"/>
    </row>
    <row r="105" spans="2:24" ht="27" customHeight="1">
      <c r="B105" s="215"/>
      <c r="C105" s="210"/>
      <c r="D105" s="210"/>
      <c r="E105" s="211">
        <f>IF($D104="","",IF($C104="","",IF(LEFT($C104,2)="男子",VLOOKUP($D104,'選手データ'!$B$2:$E$61,3,FALSE),VLOOKUP($D104,'選手データ'!$G$2:$J$61,3,FALSE))))</f>
      </c>
      <c r="F105" s="212">
        <f>IF($D105="","",IF($C105="","",IF($C105="男子",VLOOKUP($D105,'選手データ'!$B$2:$E$61,2,FALSE),VLOOKUP($D105,'選手データ'!$G$2:$J$61,2,FALSE))))</f>
      </c>
      <c r="G105" s="230"/>
      <c r="H105" s="214"/>
      <c r="Q105" s="282"/>
      <c r="R105" s="281"/>
      <c r="S105" s="281"/>
      <c r="T105" s="281"/>
      <c r="U105" s="281"/>
      <c r="V105" s="280"/>
      <c r="W105" s="281"/>
      <c r="X105" s="283"/>
    </row>
    <row r="106" spans="2:24" ht="27" customHeight="1">
      <c r="B106" s="215">
        <v>45</v>
      </c>
      <c r="C106" s="210"/>
      <c r="D106" s="210"/>
      <c r="E106" s="217">
        <f>IF($D106="","",IF($C106="","",IF(LEFT($C106,2)="男子",VLOOKUP($D106,'選手データ'!$B$2:$E$61,2,FALSE),VLOOKUP($D106,'選手データ'!$G$2:$J$61,2,FALSE))))</f>
      </c>
      <c r="F106" s="218">
        <f>IF($D106="","",IF($C106="","",IF(LEFT($C106,2)="男子",VLOOKUP($D106,'選手データ'!$B$2:$E$61,4,FALSE),VLOOKUP($D106,'選手データ'!$G$2:$J$61,4,FALSE))))</f>
      </c>
      <c r="G106" s="210"/>
      <c r="H106" s="219"/>
      <c r="Q106" s="282"/>
      <c r="R106" s="280"/>
      <c r="S106" s="281"/>
      <c r="T106" s="281"/>
      <c r="U106" s="281"/>
      <c r="V106" s="281"/>
      <c r="W106" s="281"/>
      <c r="X106" s="283"/>
    </row>
    <row r="107" spans="2:24" ht="27" customHeight="1">
      <c r="B107" s="215"/>
      <c r="C107" s="210"/>
      <c r="D107" s="210"/>
      <c r="E107" s="211">
        <f>IF($D106="","",IF($C106="","",IF(LEFT($C106,2)="男子",VLOOKUP($D106,'選手データ'!$B$2:$E$61,3,FALSE),VLOOKUP($D106,'選手データ'!$G$2:$J$61,3,FALSE))))</f>
      </c>
      <c r="F107" s="212">
        <f>IF($D107="","",IF($C107="","",IF($C107="男子",VLOOKUP($D107,'選手データ'!$B$2:$E$61,2,FALSE),VLOOKUP($D107,'選手データ'!$G$2:$J$61,2,FALSE))))</f>
      </c>
      <c r="G107" s="230"/>
      <c r="H107" s="214"/>
      <c r="Q107" s="282"/>
      <c r="R107" s="280"/>
      <c r="S107" s="281"/>
      <c r="T107" s="281"/>
      <c r="U107" s="281"/>
      <c r="V107" s="281"/>
      <c r="W107" s="281"/>
      <c r="X107" s="283"/>
    </row>
    <row r="108" spans="2:24" ht="27" customHeight="1">
      <c r="B108" s="215">
        <v>46</v>
      </c>
      <c r="C108" s="210"/>
      <c r="D108" s="210"/>
      <c r="E108" s="217">
        <f>IF($D108="","",IF($C108="","",IF(LEFT($C108,2)="男子",VLOOKUP($D108,'選手データ'!$B$2:$E$61,2,FALSE),VLOOKUP($D108,'選手データ'!$G$2:$J$61,2,FALSE))))</f>
      </c>
      <c r="F108" s="218">
        <f>IF($D108="","",IF($C108="","",IF(LEFT($C108,2)="男子",VLOOKUP($D108,'選手データ'!$B$2:$E$61,4,FALSE),VLOOKUP($D108,'選手データ'!$G$2:$J$61,4,FALSE))))</f>
      </c>
      <c r="G108" s="210"/>
      <c r="H108" s="219"/>
      <c r="Q108" s="284"/>
      <c r="R108" s="280"/>
      <c r="S108" s="281"/>
      <c r="T108" s="281"/>
      <c r="U108" s="281"/>
      <c r="V108" s="280"/>
      <c r="W108" s="281"/>
      <c r="X108" s="283"/>
    </row>
    <row r="109" spans="2:24" ht="27" customHeight="1">
      <c r="B109" s="215"/>
      <c r="C109" s="210"/>
      <c r="D109" s="210"/>
      <c r="E109" s="211">
        <f>IF($D108="","",IF($C108="","",IF(LEFT($C108,2)="男子",VLOOKUP($D108,'選手データ'!$B$2:$E$61,3,FALSE),VLOOKUP($D108,'選手データ'!$G$2:$J$61,3,FALSE))))</f>
      </c>
      <c r="F109" s="212">
        <f>IF($D109="","",IF($C109="","",IF($C109="男子",VLOOKUP($D109,'選手データ'!$B$2:$E$61,2,FALSE),VLOOKUP($D109,'選手データ'!$G$2:$J$61,2,FALSE))))</f>
      </c>
      <c r="G109" s="230"/>
      <c r="H109" s="214"/>
      <c r="Q109" s="282"/>
      <c r="R109" s="280"/>
      <c r="S109" s="281"/>
      <c r="T109" s="281"/>
      <c r="U109" s="281"/>
      <c r="V109" s="281"/>
      <c r="W109" s="281"/>
      <c r="X109" s="283"/>
    </row>
    <row r="110" spans="2:24" ht="27" customHeight="1">
      <c r="B110" s="215">
        <v>47</v>
      </c>
      <c r="C110" s="210"/>
      <c r="D110" s="210"/>
      <c r="E110" s="217">
        <f>IF($D110="","",IF($C110="","",IF(LEFT($C110,2)="男子",VLOOKUP($D110,'選手データ'!$B$2:$E$61,2,FALSE),VLOOKUP($D110,'選手データ'!$G$2:$J$61,2,FALSE))))</f>
      </c>
      <c r="F110" s="218">
        <f>IF($D110="","",IF($C110="","",IF(LEFT($C110,2)="男子",VLOOKUP($D110,'選手データ'!$B$2:$E$61,4,FALSE),VLOOKUP($D110,'選手データ'!$G$2:$J$61,4,FALSE))))</f>
      </c>
      <c r="G110" s="210"/>
      <c r="H110" s="219"/>
      <c r="Q110" s="282"/>
      <c r="R110" s="281"/>
      <c r="S110" s="281"/>
      <c r="T110" s="281"/>
      <c r="U110" s="281"/>
      <c r="V110" s="280"/>
      <c r="W110" s="281"/>
      <c r="X110" s="283"/>
    </row>
    <row r="111" spans="2:24" ht="27" customHeight="1">
      <c r="B111" s="215"/>
      <c r="C111" s="210"/>
      <c r="D111" s="210"/>
      <c r="E111" s="211">
        <f>IF($D110="","",IF($C110="","",IF(LEFT($C110,2)="男子",VLOOKUP($D110,'選手データ'!$B$2:$E$61,3,FALSE),VLOOKUP($D110,'選手データ'!$G$2:$J$61,3,FALSE))))</f>
      </c>
      <c r="F111" s="212">
        <f>IF($D111="","",IF($C111="","",IF($C111="男子",VLOOKUP($D111,'選手データ'!$B$2:$E$61,2,FALSE),VLOOKUP($D111,'選手データ'!$G$2:$J$61,2,FALSE))))</f>
      </c>
      <c r="G111" s="230"/>
      <c r="H111" s="214"/>
      <c r="Q111" s="282"/>
      <c r="R111" s="280"/>
      <c r="S111" s="281"/>
      <c r="T111" s="281"/>
      <c r="U111" s="281"/>
      <c r="V111" s="281"/>
      <c r="W111" s="281"/>
      <c r="X111" s="283"/>
    </row>
    <row r="112" spans="2:24" ht="27" customHeight="1">
      <c r="B112" s="215">
        <v>48</v>
      </c>
      <c r="C112" s="210"/>
      <c r="D112" s="210"/>
      <c r="E112" s="217">
        <f>IF($D112="","",IF($C112="","",IF(LEFT($C112,2)="男子",VLOOKUP($D112,'選手データ'!$B$2:$E$61,2,FALSE),VLOOKUP($D112,'選手データ'!$G$2:$J$61,2,FALSE))))</f>
      </c>
      <c r="F112" s="218">
        <f>IF($D112="","",IF($C112="","",IF(LEFT($C112,2)="男子",VLOOKUP($D112,'選手データ'!$B$2:$E$61,4,FALSE),VLOOKUP($D112,'選手データ'!$G$2:$J$61,4,FALSE))))</f>
      </c>
      <c r="G112" s="210"/>
      <c r="H112" s="219"/>
      <c r="Q112" s="282"/>
      <c r="R112" s="280"/>
      <c r="S112" s="281"/>
      <c r="T112" s="281"/>
      <c r="U112" s="280"/>
      <c r="V112" s="280"/>
      <c r="W112" s="281"/>
      <c r="X112" s="283"/>
    </row>
    <row r="113" spans="2:24" ht="27" customHeight="1">
      <c r="B113" s="215"/>
      <c r="C113" s="210"/>
      <c r="D113" s="210"/>
      <c r="E113" s="211">
        <f>IF($D112="","",IF($C112="","",IF(LEFT($C112,2)="男子",VLOOKUP($D112,'選手データ'!$B$2:$E$61,3,FALSE),VLOOKUP($D112,'選手データ'!$G$2:$J$61,3,FALSE))))</f>
      </c>
      <c r="F113" s="212">
        <f>IF($D113="","",IF($C113="","",IF($C113="男子",VLOOKUP($D113,'選手データ'!$B$2:$E$61,2,FALSE),VLOOKUP($D113,'選手データ'!$G$2:$J$61,2,FALSE))))</f>
      </c>
      <c r="G113" s="230"/>
      <c r="H113" s="214"/>
      <c r="Q113" s="282"/>
      <c r="R113" s="280"/>
      <c r="S113" s="281"/>
      <c r="T113" s="281"/>
      <c r="U113" s="281"/>
      <c r="V113" s="280"/>
      <c r="W113" s="281"/>
      <c r="X113" s="283"/>
    </row>
    <row r="114" spans="2:24" ht="27" customHeight="1">
      <c r="B114" s="215">
        <v>49</v>
      </c>
      <c r="C114" s="210"/>
      <c r="D114" s="210"/>
      <c r="E114" s="217">
        <f>IF($D114="","",IF($C114="","",IF(LEFT($C114,2)="男子",VLOOKUP($D114,'選手データ'!$B$2:$E$61,2,FALSE),VLOOKUP($D114,'選手データ'!$G$2:$J$61,2,FALSE))))</f>
      </c>
      <c r="F114" s="218">
        <f>IF($D114="","",IF($C114="","",IF(LEFT($C114,2)="男子",VLOOKUP($D114,'選手データ'!$B$2:$E$61,4,FALSE),VLOOKUP($D114,'選手データ'!$G$2:$J$61,4,FALSE))))</f>
      </c>
      <c r="G114" s="210"/>
      <c r="H114" s="219"/>
      <c r="Q114" s="282"/>
      <c r="R114" s="280"/>
      <c r="S114" s="281"/>
      <c r="T114" s="281"/>
      <c r="U114" s="281"/>
      <c r="V114" s="280"/>
      <c r="W114" s="281"/>
      <c r="X114" s="283"/>
    </row>
    <row r="115" spans="2:24" ht="27" customHeight="1">
      <c r="B115" s="215"/>
      <c r="C115" s="210"/>
      <c r="D115" s="210"/>
      <c r="E115" s="211">
        <f>IF($D114="","",IF($C114="","",IF(LEFT($C114,2)="男子",VLOOKUP($D114,'選手データ'!$B$2:$E$61,3,FALSE),VLOOKUP($D114,'選手データ'!$G$2:$J$61,3,FALSE))))</f>
      </c>
      <c r="F115" s="212">
        <f>IF($D115="","",IF($C115="","",IF($C115="男子",VLOOKUP($D115,'選手データ'!$B$2:$E$61,2,FALSE),VLOOKUP($D115,'選手データ'!$G$2:$J$61,2,FALSE))))</f>
      </c>
      <c r="G115" s="230"/>
      <c r="H115" s="214"/>
      <c r="Q115" s="282"/>
      <c r="R115" s="280"/>
      <c r="S115" s="281"/>
      <c r="T115" s="281"/>
      <c r="U115" s="281"/>
      <c r="V115" s="280"/>
      <c r="W115" s="281"/>
      <c r="X115" s="283"/>
    </row>
    <row r="116" spans="2:24" ht="27" customHeight="1">
      <c r="B116" s="215">
        <v>50</v>
      </c>
      <c r="C116" s="210"/>
      <c r="D116" s="210"/>
      <c r="E116" s="217">
        <f>IF($D116="","",IF($C116="","",IF(LEFT($C116,2)="男子",VLOOKUP($D116,'選手データ'!$B$2:$E$61,2,FALSE),VLOOKUP($D116,'選手データ'!$G$2:$J$61,2,FALSE))))</f>
      </c>
      <c r="F116" s="221">
        <f>IF($D116="","",IF($C116="","",IF(LEFT($C116,2)="男子",VLOOKUP($D116,'選手データ'!$B$2:$E$61,4,FALSE),VLOOKUP($D116,'選手データ'!$G$2:$J$61,4,FALSE))))</f>
      </c>
      <c r="G116" s="210"/>
      <c r="H116" s="219"/>
      <c r="Q116" s="282"/>
      <c r="R116" s="280"/>
      <c r="S116" s="280"/>
      <c r="T116" s="280"/>
      <c r="U116" s="281"/>
      <c r="V116" s="280"/>
      <c r="W116" s="281"/>
      <c r="X116" s="283"/>
    </row>
    <row r="117" spans="2:24" ht="27" customHeight="1">
      <c r="B117" s="186"/>
      <c r="C117" s="222"/>
      <c r="D117" s="222"/>
      <c r="E117" s="223">
        <f>IF($D116="","",IF($C116="","",IF(LEFT($C116,2)="男子",VLOOKUP($D116,'選手データ'!$B$2:$E$61,3,FALSE),VLOOKUP($D116,'選手データ'!$G$2:$J$61,3,FALSE))))</f>
      </c>
      <c r="F117" s="224">
        <f>IF($D117="","",IF($C117="","",IF($C117="男子",VLOOKUP($D117,'選手データ'!$B$2:$E$61,2,FALSE),VLOOKUP($D117,'選手データ'!$G$2:$J$61,2,FALSE))))</f>
      </c>
      <c r="G117" s="225"/>
      <c r="H117" s="226"/>
      <c r="Q117" s="282"/>
      <c r="R117" s="280"/>
      <c r="S117" s="280"/>
      <c r="T117" s="280"/>
      <c r="U117" s="281"/>
      <c r="V117" s="280"/>
      <c r="W117" s="281"/>
      <c r="X117" s="283"/>
    </row>
    <row r="118" spans="1:24" ht="27" customHeight="1">
      <c r="A118" s="202">
        <f>COUNTBLANK(E118:E127)</f>
        <v>10</v>
      </c>
      <c r="B118" s="179">
        <v>51</v>
      </c>
      <c r="C118" s="204"/>
      <c r="D118" s="204"/>
      <c r="E118" s="205">
        <f>IF($D118="","",IF($C118="","",IF(LEFT($C118,2)="男子",VLOOKUP($D118,'選手データ'!$B$2:$E$61,2,FALSE),VLOOKUP($D118,'選手データ'!$G$2:$J$61,2,FALSE))))</f>
      </c>
      <c r="F118" s="206">
        <f>IF($D118="","",IF($C118="","",IF(LEFT($C118,2)="男子",VLOOKUP($D118,'選手データ'!$B$2:$E$61,4,FALSE),VLOOKUP($D118,'選手データ'!$G$2:$J$61,4,FALSE))))</f>
      </c>
      <c r="G118" s="204"/>
      <c r="H118" s="207"/>
      <c r="Q118" s="282"/>
      <c r="R118" s="280"/>
      <c r="S118" s="281"/>
      <c r="T118" s="281"/>
      <c r="U118" s="281"/>
      <c r="V118" s="280"/>
      <c r="W118" s="281"/>
      <c r="X118" s="283"/>
    </row>
    <row r="119" spans="1:24" ht="27" customHeight="1">
      <c r="A119" s="208">
        <f ca="1">COUNTA(G118:G118,G120:G120,G122:G122,G124:G124,G126:G126:G128:G128:G130:G130,G132:G132,G134:G134,G136:G136)+COUNTA(H118:H118,H120:H120,H122:H122,H124:H124,H126:H126:H128:H128:H130:H130,H132:H132,H134:H134,H136:H136)</f>
        <v>0</v>
      </c>
      <c r="B119" s="215"/>
      <c r="C119" s="210"/>
      <c r="D119" s="210"/>
      <c r="E119" s="211">
        <f>IF($D118="","",IF($C118="","",IF(LEFT($C118,2)="男子",VLOOKUP($D118,'選手データ'!$B$2:$E$61,3,FALSE),VLOOKUP($D118,'選手データ'!$G$2:$J$61,3,FALSE))))</f>
      </c>
      <c r="F119" s="212">
        <f>IF($D119="","",IF($C119="","",IF($C119="男子",VLOOKUP($D119,'選手データ'!$B$2:$E$61,2,FALSE),VLOOKUP($D119,'選手データ'!$G$2:$J$61,2,FALSE))))</f>
      </c>
      <c r="G119" s="230"/>
      <c r="H119" s="214"/>
      <c r="Q119" s="282"/>
      <c r="R119" s="280"/>
      <c r="S119" s="281"/>
      <c r="T119" s="281"/>
      <c r="U119" s="281"/>
      <c r="V119" s="280"/>
      <c r="W119" s="281"/>
      <c r="X119" s="283"/>
    </row>
    <row r="120" spans="2:24" ht="27" customHeight="1">
      <c r="B120" s="215">
        <v>52</v>
      </c>
      <c r="C120" s="210"/>
      <c r="D120" s="210"/>
      <c r="E120" s="217">
        <f>IF($D120="","",IF($C120="","",IF(LEFT($C120,2)="男子",VLOOKUP($D120,'選手データ'!$B$2:$E$61,2,FALSE),VLOOKUP($D120,'選手データ'!$G$2:$J$61,2,FALSE))))</f>
      </c>
      <c r="F120" s="218">
        <f>IF($D120="","",IF($C120="","",IF(LEFT($C120,2)="男子",VLOOKUP($D120,'選手データ'!$B$2:$E$61,4,FALSE),VLOOKUP($D120,'選手データ'!$G$2:$J$61,4,FALSE))))</f>
      </c>
      <c r="G120" s="210"/>
      <c r="H120" s="219"/>
      <c r="Q120" s="282"/>
      <c r="R120" s="281"/>
      <c r="S120" s="281"/>
      <c r="T120" s="281"/>
      <c r="U120" s="280"/>
      <c r="V120" s="281"/>
      <c r="W120" s="280"/>
      <c r="X120" s="283"/>
    </row>
    <row r="121" spans="2:24" ht="27" customHeight="1">
      <c r="B121" s="215"/>
      <c r="C121" s="210"/>
      <c r="D121" s="210"/>
      <c r="E121" s="211">
        <f>IF($D120="","",IF($C120="","",IF(LEFT($C120,2)="男子",VLOOKUP($D120,'選手データ'!$B$2:$E$61,3,FALSE),VLOOKUP($D120,'選手データ'!$G$2:$J$61,3,FALSE))))</f>
      </c>
      <c r="F121" s="212">
        <f>IF($D121="","",IF($C121="","",IF($C121="男子",VLOOKUP($D121,'選手データ'!$B$2:$E$61,2,FALSE),VLOOKUP($D121,'選手データ'!$G$2:$J$61,2,FALSE))))</f>
      </c>
      <c r="G121" s="230"/>
      <c r="H121" s="214"/>
      <c r="Q121" s="282"/>
      <c r="R121" s="280"/>
      <c r="S121" s="281"/>
      <c r="T121" s="281"/>
      <c r="U121" s="281"/>
      <c r="V121" s="280"/>
      <c r="W121" s="281"/>
      <c r="X121" s="283"/>
    </row>
    <row r="122" spans="2:24" ht="27" customHeight="1">
      <c r="B122" s="215">
        <v>53</v>
      </c>
      <c r="C122" s="210"/>
      <c r="D122" s="210"/>
      <c r="E122" s="217">
        <f>IF($D122="","",IF($C122="","",IF(LEFT($C122,2)="男子",VLOOKUP($D122,'選手データ'!$B$2:$E$61,2,FALSE),VLOOKUP($D122,'選手データ'!$G$2:$J$61,2,FALSE))))</f>
      </c>
      <c r="F122" s="218">
        <f>IF($D122="","",IF($C122="","",IF(LEFT($C122,2)="男子",VLOOKUP($D122,'選手データ'!$B$2:$E$61,4,FALSE),VLOOKUP($D122,'選手データ'!$G$2:$J$61,4,FALSE))))</f>
      </c>
      <c r="G122" s="210"/>
      <c r="H122" s="219"/>
      <c r="Q122" s="282"/>
      <c r="R122" s="281"/>
      <c r="S122" s="281"/>
      <c r="T122" s="281"/>
      <c r="U122" s="281"/>
      <c r="V122" s="280"/>
      <c r="W122" s="281"/>
      <c r="X122" s="283"/>
    </row>
    <row r="123" spans="2:24" ht="27" customHeight="1">
      <c r="B123" s="215"/>
      <c r="C123" s="210"/>
      <c r="D123" s="210"/>
      <c r="E123" s="211">
        <f>IF($D122="","",IF($C122="","",IF(LEFT($C122,2)="男子",VLOOKUP($D122,'選手データ'!$B$2:$E$61,3,FALSE),VLOOKUP($D122,'選手データ'!$G$2:$J$61,3,FALSE))))</f>
      </c>
      <c r="F123" s="212">
        <f>IF($D123="","",IF($C123="","",IF($C123="男子",VLOOKUP($D123,'選手データ'!$B$2:$E$61,2,FALSE),VLOOKUP($D123,'選手データ'!$G$2:$J$61,2,FALSE))))</f>
      </c>
      <c r="G123" s="230"/>
      <c r="H123" s="214"/>
      <c r="Q123" s="282"/>
      <c r="R123" s="280"/>
      <c r="S123" s="281"/>
      <c r="T123" s="281"/>
      <c r="U123" s="281"/>
      <c r="V123" s="281"/>
      <c r="W123" s="281"/>
      <c r="X123" s="283"/>
    </row>
    <row r="124" spans="2:24" ht="27" customHeight="1">
      <c r="B124" s="215">
        <v>54</v>
      </c>
      <c r="C124" s="210"/>
      <c r="D124" s="210"/>
      <c r="E124" s="217">
        <f>IF($D124="","",IF($C124="","",IF(LEFT($C124,2)="男子",VLOOKUP($D124,'選手データ'!$B$2:$E$61,2,FALSE),VLOOKUP($D124,'選手データ'!$G$2:$J$61,2,FALSE))))</f>
      </c>
      <c r="F124" s="218">
        <f>IF($D124="","",IF($C124="","",IF(LEFT($C124,2)="男子",VLOOKUP($D124,'選手データ'!$B$2:$E$61,4,FALSE),VLOOKUP($D124,'選手データ'!$G$2:$J$61,4,FALSE))))</f>
      </c>
      <c r="G124" s="210"/>
      <c r="H124" s="219"/>
      <c r="Q124" s="282"/>
      <c r="R124" s="281"/>
      <c r="S124" s="281"/>
      <c r="T124" s="281"/>
      <c r="U124" s="281"/>
      <c r="V124" s="280"/>
      <c r="W124" s="281"/>
      <c r="X124" s="283"/>
    </row>
    <row r="125" spans="2:24" ht="27" customHeight="1">
      <c r="B125" s="215"/>
      <c r="C125" s="210"/>
      <c r="D125" s="210"/>
      <c r="E125" s="211">
        <f>IF($D124="","",IF($C124="","",IF(LEFT($C124,2)="男子",VLOOKUP($D124,'選手データ'!$B$2:$E$61,3,FALSE),VLOOKUP($D124,'選手データ'!$G$2:$J$61,3,FALSE))))</f>
      </c>
      <c r="F125" s="212">
        <f>IF($D125="","",IF($C125="","",IF($C125="男子",VLOOKUP($D125,'選手データ'!$B$2:$E$61,2,FALSE),VLOOKUP($D125,'選手データ'!$G$2:$J$61,2,FALSE))))</f>
      </c>
      <c r="G125" s="230"/>
      <c r="H125" s="214"/>
      <c r="Q125" s="282"/>
      <c r="R125" s="281"/>
      <c r="S125" s="281"/>
      <c r="T125" s="281"/>
      <c r="U125" s="281"/>
      <c r="V125" s="280"/>
      <c r="W125" s="281"/>
      <c r="X125" s="283"/>
    </row>
    <row r="126" spans="2:24" ht="27" customHeight="1">
      <c r="B126" s="215">
        <v>55</v>
      </c>
      <c r="C126" s="210"/>
      <c r="D126" s="210"/>
      <c r="E126" s="217">
        <f>IF($D126="","",IF($C126="","",IF(LEFT($C126,2)="男子",VLOOKUP($D126,'選手データ'!$B$2:$E$61,2,FALSE),VLOOKUP($D126,'選手データ'!$G$2:$J$61,2,FALSE))))</f>
      </c>
      <c r="F126" s="218">
        <f>IF($D126="","",IF($C126="","",IF(LEFT($C126,2)="男子",VLOOKUP($D126,'選手データ'!$B$2:$E$61,4,FALSE),VLOOKUP($D126,'選手データ'!$G$2:$J$61,4,FALSE))))</f>
      </c>
      <c r="G126" s="210"/>
      <c r="H126" s="219"/>
      <c r="Q126" s="282"/>
      <c r="R126" s="280"/>
      <c r="S126" s="281"/>
      <c r="T126" s="281"/>
      <c r="U126" s="281"/>
      <c r="V126" s="281"/>
      <c r="W126" s="281"/>
      <c r="X126" s="283"/>
    </row>
    <row r="127" spans="2:24" ht="27" customHeight="1">
      <c r="B127" s="215"/>
      <c r="C127" s="210"/>
      <c r="D127" s="210"/>
      <c r="E127" s="211">
        <f>IF($D126="","",IF($C126="","",IF(LEFT($C126,2)="男子",VLOOKUP($D126,'選手データ'!$B$2:$E$61,3,FALSE),VLOOKUP($D126,'選手データ'!$G$2:$J$61,3,FALSE))))</f>
      </c>
      <c r="F127" s="212">
        <f>IF($D127="","",IF($C127="","",IF($C127="男子",VLOOKUP($D127,'選手データ'!$B$2:$E$61,2,FALSE),VLOOKUP($D127,'選手データ'!$G$2:$J$61,2,FALSE))))</f>
      </c>
      <c r="G127" s="230"/>
      <c r="H127" s="214"/>
      <c r="Q127" s="282"/>
      <c r="R127" s="280"/>
      <c r="S127" s="281"/>
      <c r="T127" s="281"/>
      <c r="U127" s="281"/>
      <c r="V127" s="281"/>
      <c r="W127" s="281"/>
      <c r="X127" s="283"/>
    </row>
    <row r="128" spans="2:24" ht="27" customHeight="1">
      <c r="B128" s="227">
        <v>56</v>
      </c>
      <c r="C128" s="210"/>
      <c r="D128" s="220"/>
      <c r="E128" s="229">
        <f>IF($D128="","",IF($C128="","",IF(LEFT($C128,2)="男子",VLOOKUP($D128,'選手データ'!$B$2:$E$61,2,FALSE),VLOOKUP($D128,'選手データ'!$G$2:$J$61,2,FALSE))))</f>
      </c>
      <c r="F128" s="290">
        <f>IF($D128="","",IF($C128="","",IF(LEFT($C128,2)="男子",VLOOKUP($D128,'選手データ'!$B$2:$E$61,4,FALSE),VLOOKUP($D128,'選手データ'!$G$2:$J$61,4,FALSE))))</f>
      </c>
      <c r="G128" s="210"/>
      <c r="H128" s="219"/>
      <c r="Q128" s="282"/>
      <c r="R128" s="280"/>
      <c r="S128" s="281"/>
      <c r="T128" s="281"/>
      <c r="U128" s="281"/>
      <c r="V128" s="281"/>
      <c r="W128" s="281"/>
      <c r="X128" s="283"/>
    </row>
    <row r="129" spans="2:24" ht="27" customHeight="1">
      <c r="B129" s="215"/>
      <c r="C129" s="210"/>
      <c r="D129" s="210"/>
      <c r="E129" s="211">
        <f>IF($D128="","",IF($C128="","",IF(LEFT($C128,2)="男子",VLOOKUP($D128,'選手データ'!$B$2:$E$61,3,FALSE),VLOOKUP($D128,'選手データ'!$G$2:$J$61,3,FALSE))))</f>
      </c>
      <c r="F129" s="212">
        <f>IF($D129="","",IF($C129="","",IF($C129="男子",VLOOKUP($D129,'選手データ'!$B$2:$E$61,2,FALSE),VLOOKUP($D129,'選手データ'!$G$2:$J$61,2,FALSE))))</f>
      </c>
      <c r="G129" s="230"/>
      <c r="H129" s="214"/>
      <c r="Q129" s="282"/>
      <c r="R129" s="280"/>
      <c r="S129" s="281"/>
      <c r="T129" s="281"/>
      <c r="U129" s="281"/>
      <c r="V129" s="281"/>
      <c r="W129" s="281"/>
      <c r="X129" s="283"/>
    </row>
    <row r="130" spans="2:24" ht="27" customHeight="1">
      <c r="B130" s="215">
        <v>57</v>
      </c>
      <c r="C130" s="210"/>
      <c r="D130" s="210"/>
      <c r="E130" s="217">
        <f>IF($D130="","",IF($C130="","",IF(LEFT($C130,2)="男子",VLOOKUP($D130,'選手データ'!$B$2:$E$61,2,FALSE),VLOOKUP($D130,'選手データ'!$G$2:$J$61,2,FALSE))))</f>
      </c>
      <c r="F130" s="218">
        <f>IF($D130="","",IF($C130="","",IF(LEFT($C130,2)="男子",VLOOKUP($D130,'選手データ'!$B$2:$E$61,4,FALSE),VLOOKUP($D130,'選手データ'!$G$2:$J$61,4,FALSE))))</f>
      </c>
      <c r="G130" s="210"/>
      <c r="H130" s="219"/>
      <c r="Q130" s="284"/>
      <c r="R130" s="280"/>
      <c r="S130" s="281"/>
      <c r="T130" s="281"/>
      <c r="U130" s="281"/>
      <c r="V130" s="280"/>
      <c r="W130" s="281"/>
      <c r="X130" s="283"/>
    </row>
    <row r="131" spans="2:24" ht="27" customHeight="1">
      <c r="B131" s="215"/>
      <c r="C131" s="210"/>
      <c r="D131" s="210"/>
      <c r="E131" s="211">
        <f>IF($D130="","",IF($C130="","",IF(LEFT($C130,2)="男子",VLOOKUP($D130,'選手データ'!$B$2:$E$61,3,FALSE),VLOOKUP($D130,'選手データ'!$G$2:$J$61,3,FALSE))))</f>
      </c>
      <c r="F131" s="212">
        <f>IF($D131="","",IF($C131="","",IF($C131="男子",VLOOKUP($D131,'選手データ'!$B$2:$E$61,2,FALSE),VLOOKUP($D131,'選手データ'!$G$2:$J$61,2,FALSE))))</f>
      </c>
      <c r="G131" s="230"/>
      <c r="H131" s="214"/>
      <c r="Q131" s="282"/>
      <c r="R131" s="280"/>
      <c r="S131" s="281"/>
      <c r="T131" s="281"/>
      <c r="U131" s="281"/>
      <c r="V131" s="281"/>
      <c r="W131" s="281"/>
      <c r="X131" s="283"/>
    </row>
    <row r="132" spans="2:24" ht="27" customHeight="1">
      <c r="B132" s="215">
        <v>58</v>
      </c>
      <c r="C132" s="210"/>
      <c r="D132" s="210"/>
      <c r="E132" s="217">
        <f>IF($D132="","",IF($C132="","",IF(LEFT($C132,2)="男子",VLOOKUP($D132,'選手データ'!$B$2:$E$61,2,FALSE),VLOOKUP($D132,'選手データ'!$G$2:$J$61,2,FALSE))))</f>
      </c>
      <c r="F132" s="218">
        <f>IF($D132="","",IF($C132="","",IF(LEFT($C132,2)="男子",VLOOKUP($D132,'選手データ'!$B$2:$E$61,4,FALSE),VLOOKUP($D132,'選手データ'!$G$2:$J$61,4,FALSE))))</f>
      </c>
      <c r="G132" s="210"/>
      <c r="H132" s="219"/>
      <c r="Q132" s="282"/>
      <c r="R132" s="281"/>
      <c r="S132" s="281"/>
      <c r="T132" s="281"/>
      <c r="U132" s="281"/>
      <c r="V132" s="280"/>
      <c r="W132" s="281"/>
      <c r="X132" s="283"/>
    </row>
    <row r="133" spans="2:24" ht="27" customHeight="1">
      <c r="B133" s="215"/>
      <c r="C133" s="210"/>
      <c r="D133" s="210"/>
      <c r="E133" s="211">
        <f>IF($D132="","",IF($C132="","",IF(LEFT($C132,2)="男子",VLOOKUP($D132,'選手データ'!$B$2:$E$61,3,FALSE),VLOOKUP($D132,'選手データ'!$G$2:$J$61,3,FALSE))))</f>
      </c>
      <c r="F133" s="212">
        <f>IF($D133="","",IF($C133="","",IF($C133="男子",VLOOKUP($D133,'選手データ'!$B$2:$E$61,2,FALSE),VLOOKUP($D133,'選手データ'!$G$2:$J$61,2,FALSE))))</f>
      </c>
      <c r="G133" s="230"/>
      <c r="H133" s="214"/>
      <c r="Q133" s="282"/>
      <c r="R133" s="280"/>
      <c r="S133" s="281"/>
      <c r="T133" s="281"/>
      <c r="U133" s="281"/>
      <c r="V133" s="281"/>
      <c r="W133" s="281"/>
      <c r="X133" s="283"/>
    </row>
    <row r="134" spans="2:24" ht="27" customHeight="1">
      <c r="B134" s="215">
        <v>59</v>
      </c>
      <c r="C134" s="210"/>
      <c r="D134" s="210"/>
      <c r="E134" s="217">
        <f>IF($D134="","",IF($C134="","",IF(LEFT($C134,2)="男子",VLOOKUP($D134,'選手データ'!$B$2:$E$61,2,FALSE),VLOOKUP($D134,'選手データ'!$G$2:$J$61,2,FALSE))))</f>
      </c>
      <c r="F134" s="218">
        <f>IF($D134="","",IF($C134="","",IF(LEFT($C134,2)="男子",VLOOKUP($D134,'選手データ'!$B$2:$E$61,4,FALSE),VLOOKUP($D134,'選手データ'!$G$2:$J$61,4,FALSE))))</f>
      </c>
      <c r="G134" s="210"/>
      <c r="H134" s="219"/>
      <c r="Q134" s="282"/>
      <c r="R134" s="280"/>
      <c r="S134" s="281"/>
      <c r="T134" s="281"/>
      <c r="U134" s="280"/>
      <c r="V134" s="280"/>
      <c r="W134" s="281"/>
      <c r="X134" s="283"/>
    </row>
    <row r="135" spans="2:24" ht="27" customHeight="1">
      <c r="B135" s="215"/>
      <c r="C135" s="210"/>
      <c r="D135" s="210"/>
      <c r="E135" s="211">
        <f>IF($D134="","",IF($C134="","",IF(LEFT($C134,2)="男子",VLOOKUP($D134,'選手データ'!$B$2:$E$61,3,FALSE),VLOOKUP($D134,'選手データ'!$G$2:$J$61,3,FALSE))))</f>
      </c>
      <c r="F135" s="212">
        <f>IF($D135="","",IF($C135="","",IF($C135="男子",VLOOKUP($D135,'選手データ'!$B$2:$E$61,2,FALSE),VLOOKUP($D135,'選手データ'!$G$2:$J$61,2,FALSE))))</f>
      </c>
      <c r="G135" s="230"/>
      <c r="H135" s="214"/>
      <c r="Q135" s="282"/>
      <c r="R135" s="280"/>
      <c r="S135" s="281"/>
      <c r="T135" s="281"/>
      <c r="U135" s="281"/>
      <c r="V135" s="280"/>
      <c r="W135" s="281"/>
      <c r="X135" s="283"/>
    </row>
    <row r="136" spans="2:24" ht="27" customHeight="1">
      <c r="B136" s="215">
        <v>60</v>
      </c>
      <c r="C136" s="210"/>
      <c r="D136" s="210"/>
      <c r="E136" s="217">
        <f>IF($D136="","",IF($C136="","",IF(LEFT($C136,2)="男子",VLOOKUP($D136,'選手データ'!$B$2:$E$61,2,FALSE),VLOOKUP($D136,'選手データ'!$G$2:$J$61,2,FALSE))))</f>
      </c>
      <c r="F136" s="221">
        <f>IF($D136="","",IF($C136="","",IF(LEFT($C136,2)="男子",VLOOKUP($D136,'選手データ'!$B$2:$E$61,4,FALSE),VLOOKUP($D136,'選手データ'!$G$2:$J$61,4,FALSE))))</f>
      </c>
      <c r="G136" s="210"/>
      <c r="H136" s="219"/>
      <c r="Q136" s="282"/>
      <c r="R136" s="280"/>
      <c r="S136" s="280"/>
      <c r="T136" s="280"/>
      <c r="U136" s="281"/>
      <c r="V136" s="280"/>
      <c r="W136" s="281"/>
      <c r="X136" s="283"/>
    </row>
    <row r="137" spans="2:24" ht="27" customHeight="1">
      <c r="B137" s="186"/>
      <c r="C137" s="222"/>
      <c r="D137" s="222"/>
      <c r="E137" s="223">
        <f>IF($D136="","",IF($C136="","",IF(LEFT($C136,2)="男子",VLOOKUP($D136,'選手データ'!$B$2:$E$61,3,FALSE),VLOOKUP($D136,'選手データ'!$G$2:$J$61,3,FALSE))))</f>
      </c>
      <c r="F137" s="224">
        <f>IF($D137="","",IF($C137="","",IF($C137="男子",VLOOKUP($D137,'選手データ'!$B$2:$E$61,2,FALSE),VLOOKUP($D137,'選手データ'!$G$2:$J$61,2,FALSE))))</f>
      </c>
      <c r="G137" s="225"/>
      <c r="H137" s="226"/>
      <c r="Q137" s="282"/>
      <c r="R137" s="280"/>
      <c r="S137" s="280"/>
      <c r="T137" s="280"/>
      <c r="U137" s="281"/>
      <c r="V137" s="280"/>
      <c r="W137" s="281"/>
      <c r="X137" s="283"/>
    </row>
    <row r="138" spans="17:24" ht="20.25" customHeight="1">
      <c r="Q138" s="283"/>
      <c r="R138" s="12"/>
      <c r="S138" s="12"/>
      <c r="T138" s="12"/>
      <c r="U138" s="12"/>
      <c r="V138" s="12"/>
      <c r="W138" s="12"/>
      <c r="X138" s="283"/>
    </row>
    <row r="139" ht="20.25" customHeight="1"/>
    <row r="140" ht="20.25" customHeight="1"/>
  </sheetData>
  <sheetProtection password="CC6F" sheet="1" objects="1"/>
  <mergeCells count="278">
    <mergeCell ref="A1:B1"/>
    <mergeCell ref="C1:F1"/>
    <mergeCell ref="G1:I1"/>
    <mergeCell ref="B3:C3"/>
    <mergeCell ref="D3:E3"/>
    <mergeCell ref="F3:G3"/>
    <mergeCell ref="H3:I3"/>
    <mergeCell ref="B4:C4"/>
    <mergeCell ref="D4:E4"/>
    <mergeCell ref="F4:G4"/>
    <mergeCell ref="H4:I4"/>
    <mergeCell ref="B5:C5"/>
    <mergeCell ref="D5:E5"/>
    <mergeCell ref="G5:I5"/>
    <mergeCell ref="B6:C6"/>
    <mergeCell ref="D6:E6"/>
    <mergeCell ref="G6:I6"/>
    <mergeCell ref="B7:C7"/>
    <mergeCell ref="D7:E7"/>
    <mergeCell ref="F7:G7"/>
    <mergeCell ref="H7:I7"/>
    <mergeCell ref="E8:F8"/>
    <mergeCell ref="H8:I8"/>
    <mergeCell ref="E9:F9"/>
    <mergeCell ref="H9:I9"/>
    <mergeCell ref="B11:C11"/>
    <mergeCell ref="G14:H14"/>
    <mergeCell ref="G15:H15"/>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29"/>
    <mergeCell ref="C130:C131"/>
    <mergeCell ref="C132:C133"/>
    <mergeCell ref="C134:C135"/>
    <mergeCell ref="C136:C137"/>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29"/>
    <mergeCell ref="D130:D131"/>
    <mergeCell ref="D132:D133"/>
    <mergeCell ref="D134:D135"/>
    <mergeCell ref="D136:D137"/>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B8:C9"/>
    <mergeCell ref="Q3:U12"/>
  </mergeCells>
  <conditionalFormatting sqref="G15 I15">
    <cfRule type="expression" priority="24" dxfId="1" stopIfTrue="1">
      <formula>NOT(ISERROR(SEARCH("未",G15)))</formula>
    </cfRule>
    <cfRule type="expression" priority="25" dxfId="2" stopIfTrue="1">
      <formula>NOT(ISERROR(SEARCH("未",G15)))</formula>
    </cfRule>
    <cfRule type="expression" priority="26" dxfId="3" stopIfTrue="1">
      <formula>NOT(ISERROR(SEARCH("未",G15)))</formula>
    </cfRule>
  </conditionalFormatting>
  <conditionalFormatting sqref="C18:D137">
    <cfRule type="expression" priority="15" dxfId="4" stopIfTrue="1">
      <formula>NOT(ISERROR(SEARCH("女",C18)))</formula>
    </cfRule>
    <cfRule type="expression" priority="16" dxfId="5" stopIfTrue="1">
      <formula>NOT(ISERROR(SEARCH("男",C18)))</formula>
    </cfRule>
  </conditionalFormatting>
  <dataValidations count="13">
    <dataValidation allowBlank="1" showInputMessage="1" showErrorMessage="1" imeMode="halfAlpha" sqref="D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G115:H115 G117:H117 G119:H119 G121:H121 G123:H123 G125:H125 G127:H127 G129:H129 G131:H131 G133:H133 G135:H135 G137:H137 G5:G6"/>
    <dataValidation allowBlank="1" showInputMessage="1" showErrorMessage="1" imeMode="hiragana" sqref="F4:G4 D4:E6 E8:F9"/>
    <dataValidation type="list" allowBlank="1" showInputMessage="1" showErrorMessage="1" sqref="F7:G7">
      <formula1>$L$7:$L$8</formula1>
    </dataValidation>
    <dataValidation allowBlank="1" showInputMessage="1" showErrorMessage="1" imeMode="halfKatakana" sqref="H4:I4"/>
    <dataValidation type="whole" allowBlank="1" showInputMessage="1" showErrorMessage="1" sqref="F16">
      <formula1>1</formula1>
      <formula2>99</formula2>
    </dataValidation>
    <dataValidation type="list" allowBlank="1" showInputMessage="1" showErrorMessage="1" sqref="G16">
      <formula1>$Q$16:$Q$29</formula1>
    </dataValidation>
    <dataValidation type="whole" allowBlank="1" showInputMessage="1" showErrorMessage="1" sqref="G17">
      <formula1>100</formula1>
      <formula2>999999</formula2>
    </dataValidation>
    <dataValidation type="list" allowBlank="1" showInputMessage="1" showErrorMessage="1" sqref="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G116:H116 G118:H118 G120:H120 G122:H122 G124:H124 G126:H126 G128:H128 G130:H130 G132:H132 G134:H134 G136:H136">
      <formula1>INDIRECT($C18)</formula1>
    </dataValidation>
    <dataValidation type="list" allowBlank="1" showInputMessage="1" showErrorMessage="1" sqref="C16:C137">
      <formula1>$L$15:$M$15</formula1>
    </dataValidation>
    <dataValidation type="whole" allowBlank="1" showInputMessage="1" showErrorMessage="1" sqref="D16:D17">
      <formula1>1</formula1>
      <formula2>9999</formula2>
    </dataValidation>
    <dataValidation type="whole" allowBlank="1" showInputMessage="1" showErrorMessage="1" imeMode="halfAlpha" sqref="D18:D137">
      <formula1>1</formula1>
      <formula2>9999</formula2>
    </dataValidation>
    <dataValidation type="list" allowBlank="1" showInputMessage="1" showErrorMessage="1" sqref="F18:F52 F54:F70 F72:F137">
      <formula1>$K$15:$K$22</formula1>
    </dataValidation>
    <dataValidation type="list" allowBlank="1" showInputMessage="1" showErrorMessage="1" imeMode="hiragana" sqref="H8:I9">
      <formula1>$AF$16:$AF$51</formula1>
    </dataValidation>
  </dataValidations>
  <printOptions horizontalCentered="1"/>
  <pageMargins left="0.9842519685039371" right="0.7874015748031497" top="0.5905511811023623" bottom="0.5905511811023623" header="0.31496062992125984" footer="0.1968503937007874"/>
  <pageSetup horizontalDpi="600" verticalDpi="600" orientation="portrait" paperSize="9" scale="85"/>
  <headerFooter>
    <oddFooter>&amp;R※個人種目一覧表件大会申込書</oddFooter>
  </headerFooter>
  <rowBreaks count="3" manualBreakCount="3">
    <brk id="69" max="8" man="1"/>
    <brk id="101" max="8" man="1"/>
    <brk id="133" max="8" man="1"/>
  </rowBreaks>
  <ignoredErrors>
    <ignoredError sqref="E37:E137 E19:E36" formula="1"/>
  </ignoredErrors>
  <legacyDrawing r:id="rId2"/>
</worksheet>
</file>

<file path=xl/worksheets/sheet4.xml><?xml version="1.0" encoding="utf-8"?>
<worksheet xmlns="http://schemas.openxmlformats.org/spreadsheetml/2006/main" xmlns:r="http://schemas.openxmlformats.org/officeDocument/2006/relationships">
  <sheetPr codeName="Sheet8">
    <tabColor rgb="FF0070C0"/>
  </sheetPr>
  <dimension ref="A1:X65"/>
  <sheetViews>
    <sheetView zoomScaleSheetLayoutView="80" workbookViewId="0" topLeftCell="A1">
      <selection activeCell="G6" sqref="G6:I6"/>
    </sheetView>
  </sheetViews>
  <sheetFormatPr defaultColWidth="9.00390625" defaultRowHeight="15"/>
  <cols>
    <col min="1" max="1" width="2.140625" style="8" customWidth="1"/>
    <col min="2" max="2" width="12.28125" style="8" customWidth="1"/>
    <col min="3" max="3" width="16.57421875" style="8" customWidth="1"/>
    <col min="4" max="4" width="7.00390625" style="9" customWidth="1"/>
    <col min="5" max="5" width="16.8515625" style="8" customWidth="1"/>
    <col min="6" max="6" width="7.00390625" style="9" customWidth="1"/>
    <col min="7" max="7" width="16.8515625" style="8" customWidth="1"/>
    <col min="8" max="8" width="7.00390625" style="9" customWidth="1"/>
    <col min="9" max="9" width="16.8515625" style="8" customWidth="1"/>
    <col min="10" max="10" width="3.7109375" style="8" hidden="1" customWidth="1"/>
    <col min="11" max="11" width="10.57421875" style="8" hidden="1" customWidth="1"/>
    <col min="12" max="12" width="1.421875" style="8" customWidth="1"/>
    <col min="13" max="16384" width="9.00390625" style="8" customWidth="1"/>
  </cols>
  <sheetData>
    <row r="1" spans="2:9" ht="25.5" customHeight="1">
      <c r="B1" s="10" t="str">
        <f>'個人種目申込一覧表'!C1</f>
        <v>第69回全日本中学校通信陸上競技/長野県大会</v>
      </c>
      <c r="C1" s="10"/>
      <c r="D1" s="10"/>
      <c r="E1" s="10"/>
      <c r="F1" s="10"/>
      <c r="G1" s="9" t="s">
        <v>217</v>
      </c>
      <c r="H1" s="11"/>
      <c r="I1" s="96"/>
    </row>
    <row r="2" spans="2:9" ht="10.5" customHeight="1">
      <c r="B2" s="12"/>
      <c r="C2" s="12"/>
      <c r="D2" s="12"/>
      <c r="E2" s="12"/>
      <c r="F2" s="12"/>
      <c r="G2" s="9"/>
      <c r="H2" s="13"/>
      <c r="I2" s="97"/>
    </row>
    <row r="3" spans="2:24" ht="27" customHeight="1">
      <c r="B3" s="12"/>
      <c r="C3" s="14"/>
      <c r="D3" s="15" t="s">
        <v>218</v>
      </c>
      <c r="E3" s="16"/>
      <c r="F3" s="17" t="s">
        <v>134</v>
      </c>
      <c r="G3" s="18"/>
      <c r="H3" s="16" t="s">
        <v>135</v>
      </c>
      <c r="I3" s="98"/>
      <c r="K3" s="99"/>
      <c r="L3" s="99"/>
      <c r="M3" s="100" t="s">
        <v>219</v>
      </c>
      <c r="N3" s="101"/>
      <c r="O3" s="101"/>
      <c r="P3" s="102"/>
      <c r="W3" s="113"/>
      <c r="X3" s="9"/>
    </row>
    <row r="4" spans="2:24" ht="27" customHeight="1">
      <c r="B4" s="19"/>
      <c r="C4" s="20"/>
      <c r="D4" s="21">
        <f>'個人種目申込一覧表'!D4</f>
      </c>
      <c r="E4" s="22"/>
      <c r="F4" s="23">
        <f>'個人種目申込一覧表'!F4</f>
      </c>
      <c r="G4" s="24"/>
      <c r="H4" s="23">
        <f>'個人種目申込一覧表'!H4</f>
      </c>
      <c r="I4" s="103"/>
      <c r="K4" s="104"/>
      <c r="L4" s="104"/>
      <c r="M4" s="105"/>
      <c r="N4" s="106"/>
      <c r="O4" s="106"/>
      <c r="P4" s="107"/>
      <c r="W4" s="113"/>
      <c r="X4" s="9"/>
    </row>
    <row r="5" spans="2:24" ht="32.25" customHeight="1">
      <c r="B5" s="25" t="s">
        <v>220</v>
      </c>
      <c r="C5" s="26"/>
      <c r="D5" s="27">
        <f>'個人種目申込一覧表'!D5</f>
        <v>0</v>
      </c>
      <c r="E5" s="28"/>
      <c r="F5" s="29" t="str">
        <f>'個人種目申込一覧表'!F5</f>
        <v>団体電話</v>
      </c>
      <c r="G5" s="30">
        <f>'個人種目申込一覧表'!G5</f>
      </c>
      <c r="H5" s="31"/>
      <c r="I5" s="108"/>
      <c r="K5" s="104"/>
      <c r="L5" s="104"/>
      <c r="M5" s="105"/>
      <c r="N5" s="106"/>
      <c r="O5" s="106"/>
      <c r="P5" s="107"/>
      <c r="W5" s="113"/>
      <c r="X5" s="9"/>
    </row>
    <row r="6" spans="2:24" ht="32.25" customHeight="1">
      <c r="B6" s="32" t="s">
        <v>45</v>
      </c>
      <c r="C6" s="33"/>
      <c r="D6" s="34">
        <f>'個人種目申込一覧表'!D6</f>
        <v>0</v>
      </c>
      <c r="E6" s="35"/>
      <c r="F6" s="36" t="str">
        <f>'個人種目申込一覧表'!F6</f>
        <v>監督携帯</v>
      </c>
      <c r="G6" s="37">
        <f>'個人種目申込一覧表'!G6</f>
        <v>0</v>
      </c>
      <c r="H6" s="38"/>
      <c r="I6" s="109"/>
      <c r="K6" s="104"/>
      <c r="L6" s="104"/>
      <c r="M6" s="105"/>
      <c r="N6" s="106"/>
      <c r="O6" s="106"/>
      <c r="P6" s="107"/>
      <c r="W6" s="113"/>
      <c r="X6" s="9"/>
    </row>
    <row r="7" spans="2:24" ht="32.25" customHeight="1">
      <c r="B7" s="39" t="s">
        <v>49</v>
      </c>
      <c r="C7" s="40"/>
      <c r="D7" s="41">
        <f>'個人種目申込一覧表'!D7</f>
      </c>
      <c r="E7" s="42"/>
      <c r="F7" s="42"/>
      <c r="G7" s="42"/>
      <c r="H7" s="42"/>
      <c r="I7" s="110"/>
      <c r="K7" s="104"/>
      <c r="L7" s="104"/>
      <c r="M7" s="105"/>
      <c r="N7" s="106"/>
      <c r="O7" s="106"/>
      <c r="P7" s="107"/>
      <c r="W7" s="113"/>
      <c r="X7" s="9"/>
    </row>
    <row r="8" spans="2:18" ht="8.25" customHeight="1">
      <c r="B8" s="9"/>
      <c r="C8" s="9"/>
      <c r="G8" s="9"/>
      <c r="I8" s="9"/>
      <c r="M8" s="105"/>
      <c r="N8" s="106"/>
      <c r="O8" s="106"/>
      <c r="P8" s="107"/>
      <c r="Q8" s="55"/>
      <c r="R8" s="55"/>
    </row>
    <row r="9" spans="3:18" ht="25.5" customHeight="1">
      <c r="C9" s="43" t="s">
        <v>221</v>
      </c>
      <c r="L9" s="111"/>
      <c r="M9" s="112"/>
      <c r="N9" s="112"/>
      <c r="O9" s="112"/>
      <c r="P9" s="112"/>
      <c r="Q9" s="113"/>
      <c r="R9" s="113"/>
    </row>
    <row r="10" spans="12:18" ht="6" customHeight="1">
      <c r="L10" s="111"/>
      <c r="M10" s="113"/>
      <c r="N10" s="113"/>
      <c r="O10" s="113"/>
      <c r="P10" s="113"/>
      <c r="Q10" s="113"/>
      <c r="R10" s="113"/>
    </row>
    <row r="11" spans="3:18" ht="27" customHeight="1">
      <c r="C11" s="44" t="s">
        <v>222</v>
      </c>
      <c r="D11" s="45"/>
      <c r="E11" s="46"/>
      <c r="G11" s="12"/>
      <c r="H11" s="12"/>
      <c r="I11" s="12"/>
      <c r="L11" s="111"/>
      <c r="M11" s="113"/>
      <c r="N11" s="113"/>
      <c r="O11" s="113"/>
      <c r="P11" s="113"/>
      <c r="Q11" s="113"/>
      <c r="R11" s="113"/>
    </row>
    <row r="12" spans="3:18" ht="27" customHeight="1">
      <c r="C12" s="47">
        <f>COUNT(D16,#REF!,D21,#REF!)</f>
        <v>0</v>
      </c>
      <c r="D12" s="48"/>
      <c r="E12" s="49"/>
      <c r="F12" s="50"/>
      <c r="G12" s="51"/>
      <c r="H12" s="12"/>
      <c r="I12" s="51"/>
      <c r="L12" s="111"/>
      <c r="M12" s="113"/>
      <c r="N12" s="113"/>
      <c r="O12" s="113"/>
      <c r="P12" s="113"/>
      <c r="Q12" s="113"/>
      <c r="R12" s="113"/>
    </row>
    <row r="13" spans="12:18" ht="6" customHeight="1">
      <c r="L13" s="114"/>
      <c r="M13" s="113"/>
      <c r="N13" s="113"/>
      <c r="O13" s="113"/>
      <c r="P13" s="113"/>
      <c r="Q13" s="113"/>
      <c r="R13" s="113"/>
    </row>
    <row r="14" spans="4:18" ht="36" customHeight="1">
      <c r="D14" s="52" t="s">
        <v>93</v>
      </c>
      <c r="E14" s="53" t="s">
        <v>223</v>
      </c>
      <c r="F14" s="54" t="s">
        <v>93</v>
      </c>
      <c r="G14" s="53" t="s">
        <v>223</v>
      </c>
      <c r="H14" s="54" t="s">
        <v>93</v>
      </c>
      <c r="I14" s="115" t="s">
        <v>223</v>
      </c>
      <c r="L14" s="114"/>
      <c r="M14" s="113"/>
      <c r="N14" s="113"/>
      <c r="O14" s="113"/>
      <c r="P14" s="113"/>
      <c r="Q14" s="113"/>
      <c r="R14" s="113"/>
    </row>
    <row r="15" spans="1:18" ht="6" customHeight="1">
      <c r="A15" s="55"/>
      <c r="B15" s="56"/>
      <c r="C15" s="56"/>
      <c r="D15" s="57"/>
      <c r="E15" s="55"/>
      <c r="F15" s="57"/>
      <c r="G15" s="55"/>
      <c r="H15" s="57"/>
      <c r="I15" s="55"/>
      <c r="J15" s="55"/>
      <c r="M15" s="113"/>
      <c r="N15" s="113"/>
      <c r="O15" s="113"/>
      <c r="P15" s="113"/>
      <c r="Q15" s="55"/>
      <c r="R15" s="55"/>
    </row>
    <row r="16" spans="2:18" ht="27" customHeight="1">
      <c r="B16" s="58" t="s">
        <v>88</v>
      </c>
      <c r="C16" s="59" t="s">
        <v>224</v>
      </c>
      <c r="D16" s="60"/>
      <c r="E16" s="61">
        <f>IF(D16="","",VLOOKUP(D16,'選手データ'!$B$2:$E$61,2,FALSE))</f>
      </c>
      <c r="F16" s="62"/>
      <c r="G16" s="61">
        <f>IF(F16="","",VLOOKUP(F16,'選手データ'!$B$2:$E$61,2,FALSE))</f>
      </c>
      <c r="H16" s="62"/>
      <c r="I16" s="116">
        <f>IF(H16="","",VLOOKUP(H16,'選手データ'!$B$2:$E$61,2,FALSE))</f>
      </c>
      <c r="J16" s="8">
        <f>COUNTBLANK(E16:E19)+COUNTBLANK(G16:G19)+COUNTBLANK(I16:I19)</f>
        <v>12</v>
      </c>
      <c r="K16" s="8">
        <f>COUNTA(E16,G16,I16,E18,G18,I18)</f>
        <v>6</v>
      </c>
      <c r="M16" s="113"/>
      <c r="N16" s="113"/>
      <c r="O16" s="113"/>
      <c r="P16" s="113"/>
      <c r="Q16" s="55"/>
      <c r="R16" s="55"/>
    </row>
    <row r="17" spans="2:18" ht="27" customHeight="1">
      <c r="B17" s="63" t="s">
        <v>124</v>
      </c>
      <c r="C17" s="64" t="s">
        <v>160</v>
      </c>
      <c r="D17" s="65">
        <f>IF(D16="","",VLOOKUP(D16,'選手データ'!$B$2:$E$61,4,FALSE))</f>
      </c>
      <c r="E17" s="66">
        <f>IF(D16="","",VLOOKUP(D16,'選手データ'!$B$2:$E$61,3,FALSE))</f>
      </c>
      <c r="F17" s="67">
        <f>IF(F16="","",VLOOKUP(F16,'選手データ'!$B$2:$E$61,4,FALSE))</f>
      </c>
      <c r="G17" s="66">
        <f>IF(F16="","",VLOOKUP(F16,'選手データ'!$B$2:$E$61,3,FALSE))</f>
      </c>
      <c r="H17" s="67">
        <f>IF(H16="","",VLOOKUP(H16,'選手データ'!$B$2:$E$61,4,FALSE))</f>
      </c>
      <c r="I17" s="117">
        <f>IF(H16="","",VLOOKUP(H16,'選手データ'!$B$2:$E$61,3,FALSE))</f>
      </c>
      <c r="M17" s="113"/>
      <c r="N17" s="113"/>
      <c r="O17" s="113"/>
      <c r="P17" s="113"/>
      <c r="Q17" s="55"/>
      <c r="R17" s="55"/>
    </row>
    <row r="18" spans="2:18" ht="27" customHeight="1">
      <c r="B18" s="68"/>
      <c r="C18" s="69" t="s">
        <v>95</v>
      </c>
      <c r="D18" s="70"/>
      <c r="E18" s="71">
        <f>IF(D18="","",VLOOKUP(D18,'選手データ'!$B$2:$E$61,2,FALSE))</f>
      </c>
      <c r="F18" s="72"/>
      <c r="G18" s="71">
        <f>IF(F18="","",VLOOKUP(F18,'選手データ'!$B$2:$E$61,2,FALSE))</f>
      </c>
      <c r="H18" s="72"/>
      <c r="I18" s="118">
        <f>IF(H18="","",VLOOKUP(H18,'選手データ'!$B$2:$E$61,2,FALSE))</f>
      </c>
      <c r="M18" s="113"/>
      <c r="N18" s="113"/>
      <c r="O18" s="113"/>
      <c r="P18" s="113"/>
      <c r="Q18" s="55"/>
      <c r="R18" s="55"/>
    </row>
    <row r="19" spans="2:18" ht="27" customHeight="1">
      <c r="B19" s="73"/>
      <c r="C19" s="74"/>
      <c r="D19" s="75">
        <f>IF(D18="","",VLOOKUP(D18,'選手データ'!$B$2:$E$61,4,FALSE))</f>
      </c>
      <c r="E19" s="76">
        <f>IF(D18="","",VLOOKUP(D18,'選手データ'!$B$2:$E$61,3,FALSE))</f>
      </c>
      <c r="F19" s="77">
        <f>IF(F18="","",VLOOKUP(F18,'選手データ'!$B$2:$E$61,4,FALSE))</f>
      </c>
      <c r="G19" s="76">
        <f>IF(F18="","",VLOOKUP(F18,'選手データ'!$B$2:$E$61,3,FALSE))</f>
      </c>
      <c r="H19" s="77">
        <f>IF(H18="","",VLOOKUP(H18,'選手データ'!$B$2:$E$61,4,FALSE))</f>
      </c>
      <c r="I19" s="119">
        <f>IF(H18="","",VLOOKUP(H18,'選手データ'!$B$2:$E$61,3,FALSE))</f>
      </c>
      <c r="L19" s="9"/>
      <c r="M19" s="113"/>
      <c r="N19" s="113"/>
      <c r="O19" s="113"/>
      <c r="P19" s="113"/>
      <c r="Q19" s="55"/>
      <c r="R19" s="55"/>
    </row>
    <row r="20" spans="2:5" ht="6" customHeight="1">
      <c r="B20" s="78"/>
      <c r="C20" s="78"/>
      <c r="D20" s="79"/>
      <c r="E20" s="78"/>
    </row>
    <row r="21" spans="2:11" ht="27" customHeight="1">
      <c r="B21" s="58" t="s">
        <v>88</v>
      </c>
      <c r="C21" s="59" t="s">
        <v>224</v>
      </c>
      <c r="D21" s="60"/>
      <c r="E21" s="61">
        <f>IF(D21="","",VLOOKUP(D21,'選手データ'!$G$2:$J$61,2,FALSE))</f>
      </c>
      <c r="F21" s="62"/>
      <c r="G21" s="61">
        <f>IF(F21="","",VLOOKUP(F21,'選手データ'!$G$2:$J$61,2,FALSE))</f>
      </c>
      <c r="H21" s="62"/>
      <c r="I21" s="116">
        <f>IF(H21="","",VLOOKUP(H21,'選手データ'!$G$2:$J$61,2,FALSE))</f>
      </c>
      <c r="J21" s="8">
        <f>COUNTBLANK(E21:E24)+COUNTBLANK(G21:G24)+COUNTBLANK(I21:I24)</f>
        <v>12</v>
      </c>
      <c r="K21" s="8">
        <f>COUNTA(E21,G21,I21,E23,G23,I23)</f>
        <v>6</v>
      </c>
    </row>
    <row r="22" spans="2:9" ht="27" customHeight="1">
      <c r="B22" s="63" t="s">
        <v>125</v>
      </c>
      <c r="C22" s="64" t="s">
        <v>160</v>
      </c>
      <c r="D22" s="65">
        <f>IF(D21="","",VLOOKUP(D21,'選手データ'!$G$2:$J$61,4,FALSE))</f>
      </c>
      <c r="E22" s="66">
        <f>IF(D21="","",VLOOKUP(D21,'選手データ'!$G$2:$J$61,3,FALSE))</f>
      </c>
      <c r="F22" s="67">
        <f>IF(F21="","",VLOOKUP(F21,'選手データ'!$G$2:$J$61,4,FALSE))</f>
      </c>
      <c r="G22" s="66">
        <f>IF(F21="","",VLOOKUP(F21,'選手データ'!$G$2:$J$61,3,FALSE))</f>
      </c>
      <c r="H22" s="67">
        <f>IF(H21="","",VLOOKUP(H21,'選手データ'!$G$2:$J$61,4,FALSE))</f>
      </c>
      <c r="I22" s="117">
        <f>IF(H21="","",VLOOKUP(H21,'選手データ'!$G$2:$J$61,3,FALSE))</f>
      </c>
    </row>
    <row r="23" spans="2:9" ht="27" customHeight="1">
      <c r="B23" s="68"/>
      <c r="C23" s="69" t="s">
        <v>95</v>
      </c>
      <c r="D23" s="70"/>
      <c r="E23" s="71">
        <f>IF(D23="","",VLOOKUP(D23,'選手データ'!$G$2:$J$61,2,FALSE))</f>
      </c>
      <c r="F23" s="72"/>
      <c r="G23" s="71">
        <f>IF(F23="","",VLOOKUP(F23,'選手データ'!$G$2:$J$61,2,FALSE))</f>
      </c>
      <c r="H23" s="72"/>
      <c r="I23" s="118">
        <f>IF(H23="","",VLOOKUP(H23,'選手データ'!$G$2:$J$61,2,FALSE))</f>
      </c>
    </row>
    <row r="24" spans="2:9" ht="27.75" customHeight="1">
      <c r="B24" s="73"/>
      <c r="C24" s="74"/>
      <c r="D24" s="75">
        <f>IF(D23="","",VLOOKUP(D23,'選手データ'!$G$2:$J$61,4,FALSE))</f>
      </c>
      <c r="E24" s="76">
        <f>IF(D23="","",VLOOKUP(D23,'選手データ'!$G$2:$J$61,3,FALSE))</f>
      </c>
      <c r="F24" s="77">
        <f>IF(F23="","",VLOOKUP(F23,'選手データ'!$G$2:$J$61,4,FALSE))</f>
      </c>
      <c r="G24" s="76">
        <f>IF(F23="","",VLOOKUP(F23,'選手データ'!$G$2:$J$61,3,FALSE))</f>
      </c>
      <c r="H24" s="77">
        <f>IF(H23="","",VLOOKUP(H23,'選手データ'!$G$2:$J$61,4,FALSE))</f>
      </c>
      <c r="I24" s="119">
        <f>IF(H23="","",VLOOKUP(H23,'選手データ'!$G$2:$J$61,3,FALSE))</f>
      </c>
    </row>
    <row r="25" spans="2:5" ht="6" customHeight="1">
      <c r="B25" s="78"/>
      <c r="C25" s="78"/>
      <c r="D25" s="79"/>
      <c r="E25" s="78"/>
    </row>
    <row r="26" spans="2:5" ht="6" customHeight="1" hidden="1">
      <c r="B26" s="78"/>
      <c r="C26" s="78"/>
      <c r="D26" s="79"/>
      <c r="E26" s="78"/>
    </row>
    <row r="27" spans="2:11" ht="27" customHeight="1" hidden="1">
      <c r="B27" s="58" t="s">
        <v>225</v>
      </c>
      <c r="C27" s="59" t="s">
        <v>224</v>
      </c>
      <c r="D27" s="80"/>
      <c r="E27" s="81"/>
      <c r="F27" s="82"/>
      <c r="G27" s="81"/>
      <c r="H27" s="82"/>
      <c r="I27" s="120"/>
      <c r="K27" s="8">
        <f>COUNTA(E27,G27,I27,E29,G29,I29)</f>
        <v>0</v>
      </c>
    </row>
    <row r="28" spans="2:9" ht="27" customHeight="1" hidden="1">
      <c r="B28" s="63"/>
      <c r="C28" s="83"/>
      <c r="D28" s="84"/>
      <c r="E28" s="85"/>
      <c r="F28" s="86"/>
      <c r="G28" s="85"/>
      <c r="H28" s="86"/>
      <c r="I28" s="121"/>
    </row>
    <row r="29" spans="2:9" ht="27" customHeight="1" hidden="1">
      <c r="B29" s="87" t="s">
        <v>226</v>
      </c>
      <c r="C29" s="69" t="s">
        <v>95</v>
      </c>
      <c r="D29" s="88"/>
      <c r="E29" s="89"/>
      <c r="F29" s="90"/>
      <c r="G29" s="89"/>
      <c r="H29" s="90"/>
      <c r="I29" s="122"/>
    </row>
    <row r="30" spans="2:9" ht="27.75" customHeight="1" hidden="1">
      <c r="B30" s="91"/>
      <c r="C30" s="92"/>
      <c r="D30" s="93"/>
      <c r="E30" s="94"/>
      <c r="F30" s="95"/>
      <c r="G30" s="94"/>
      <c r="H30" s="95"/>
      <c r="I30" s="123"/>
    </row>
    <row r="31" spans="2:5" ht="6" customHeight="1" hidden="1">
      <c r="B31" s="78"/>
      <c r="C31" s="78"/>
      <c r="D31" s="79"/>
      <c r="E31" s="78"/>
    </row>
    <row r="32" spans="2:11" ht="27" customHeight="1" hidden="1">
      <c r="B32" s="58" t="s">
        <v>225</v>
      </c>
      <c r="C32" s="59" t="s">
        <v>224</v>
      </c>
      <c r="D32" s="80"/>
      <c r="E32" s="81"/>
      <c r="F32" s="82"/>
      <c r="G32" s="81"/>
      <c r="H32" s="82"/>
      <c r="I32" s="120"/>
      <c r="K32" s="8">
        <f>COUNTA(E32,G32,I32,E34,G34,I34)</f>
        <v>0</v>
      </c>
    </row>
    <row r="33" spans="2:9" ht="27" customHeight="1" hidden="1">
      <c r="B33" s="63"/>
      <c r="C33" s="83"/>
      <c r="D33" s="84"/>
      <c r="E33" s="85"/>
      <c r="F33" s="86"/>
      <c r="G33" s="85"/>
      <c r="H33" s="86"/>
      <c r="I33" s="121"/>
    </row>
    <row r="34" spans="2:9" ht="27" customHeight="1" hidden="1">
      <c r="B34" s="87" t="s">
        <v>226</v>
      </c>
      <c r="C34" s="69" t="s">
        <v>95</v>
      </c>
      <c r="D34" s="88"/>
      <c r="E34" s="89"/>
      <c r="F34" s="90"/>
      <c r="G34" s="89"/>
      <c r="H34" s="90"/>
      <c r="I34" s="122"/>
    </row>
    <row r="35" spans="2:9" ht="27.75" customHeight="1" hidden="1">
      <c r="B35" s="91"/>
      <c r="C35" s="92"/>
      <c r="D35" s="93"/>
      <c r="E35" s="94"/>
      <c r="F35" s="95"/>
      <c r="G35" s="94"/>
      <c r="H35" s="95"/>
      <c r="I35" s="123"/>
    </row>
    <row r="36" spans="2:5" ht="6" customHeight="1" hidden="1">
      <c r="B36" s="78"/>
      <c r="C36" s="78"/>
      <c r="D36" s="79"/>
      <c r="E36" s="78"/>
    </row>
    <row r="37" spans="2:11" ht="27" customHeight="1" hidden="1">
      <c r="B37" s="58" t="s">
        <v>225</v>
      </c>
      <c r="C37" s="59" t="s">
        <v>224</v>
      </c>
      <c r="D37" s="80"/>
      <c r="E37" s="81"/>
      <c r="F37" s="82"/>
      <c r="G37" s="81"/>
      <c r="H37" s="82"/>
      <c r="I37" s="120"/>
      <c r="K37" s="8">
        <f>COUNTA(E37,G37,I37,E39,G39,I39)</f>
        <v>0</v>
      </c>
    </row>
    <row r="38" spans="2:9" ht="27" customHeight="1" hidden="1">
      <c r="B38" s="63"/>
      <c r="C38" s="83"/>
      <c r="D38" s="84"/>
      <c r="E38" s="85"/>
      <c r="F38" s="86"/>
      <c r="G38" s="85"/>
      <c r="H38" s="86"/>
      <c r="I38" s="121"/>
    </row>
    <row r="39" spans="2:9" ht="27" customHeight="1" hidden="1">
      <c r="B39" s="87" t="s">
        <v>226</v>
      </c>
      <c r="C39" s="69" t="s">
        <v>95</v>
      </c>
      <c r="D39" s="88"/>
      <c r="E39" s="89"/>
      <c r="F39" s="90"/>
      <c r="G39" s="89"/>
      <c r="H39" s="90"/>
      <c r="I39" s="122"/>
    </row>
    <row r="40" spans="2:9" ht="27.75" customHeight="1" hidden="1">
      <c r="B40" s="91"/>
      <c r="C40" s="92"/>
      <c r="D40" s="93"/>
      <c r="E40" s="94"/>
      <c r="F40" s="95"/>
      <c r="G40" s="94"/>
      <c r="H40" s="95"/>
      <c r="I40" s="123"/>
    </row>
    <row r="41" spans="2:5" ht="6" customHeight="1" hidden="1">
      <c r="B41" s="78"/>
      <c r="C41" s="78"/>
      <c r="D41" s="79"/>
      <c r="E41" s="78"/>
    </row>
    <row r="42" spans="2:11" ht="27" customHeight="1" hidden="1">
      <c r="B42" s="58" t="s">
        <v>225</v>
      </c>
      <c r="C42" s="59" t="s">
        <v>224</v>
      </c>
      <c r="D42" s="80"/>
      <c r="E42" s="81"/>
      <c r="F42" s="82"/>
      <c r="G42" s="81"/>
      <c r="H42" s="82"/>
      <c r="I42" s="120"/>
      <c r="K42" s="8">
        <f>COUNTA(E42,G42,I42,E44,G44,I44)</f>
        <v>0</v>
      </c>
    </row>
    <row r="43" spans="2:9" ht="27" customHeight="1" hidden="1">
      <c r="B43" s="63"/>
      <c r="C43" s="83"/>
      <c r="D43" s="84"/>
      <c r="E43" s="85"/>
      <c r="F43" s="86"/>
      <c r="G43" s="85"/>
      <c r="H43" s="86"/>
      <c r="I43" s="121"/>
    </row>
    <row r="44" spans="2:9" ht="27" customHeight="1" hidden="1">
      <c r="B44" s="87" t="s">
        <v>226</v>
      </c>
      <c r="C44" s="69" t="s">
        <v>95</v>
      </c>
      <c r="D44" s="88"/>
      <c r="E44" s="89"/>
      <c r="F44" s="90"/>
      <c r="G44" s="89"/>
      <c r="H44" s="90"/>
      <c r="I44" s="122"/>
    </row>
    <row r="45" spans="2:9" ht="27.75" customHeight="1" hidden="1">
      <c r="B45" s="91"/>
      <c r="C45" s="92"/>
      <c r="D45" s="93"/>
      <c r="E45" s="94"/>
      <c r="F45" s="95"/>
      <c r="G45" s="94"/>
      <c r="H45" s="95"/>
      <c r="I45" s="123"/>
    </row>
    <row r="46" spans="2:5" ht="6" customHeight="1" hidden="1">
      <c r="B46" s="78"/>
      <c r="C46" s="78"/>
      <c r="D46" s="79"/>
      <c r="E46" s="78"/>
    </row>
    <row r="47" spans="2:11" ht="27" customHeight="1" hidden="1">
      <c r="B47" s="58" t="s">
        <v>225</v>
      </c>
      <c r="C47" s="59" t="s">
        <v>224</v>
      </c>
      <c r="D47" s="80"/>
      <c r="E47" s="81"/>
      <c r="F47" s="82"/>
      <c r="G47" s="81"/>
      <c r="H47" s="82"/>
      <c r="I47" s="120"/>
      <c r="K47" s="8">
        <f>COUNTA(E47,G47,I47,E49,G49,I49)</f>
        <v>0</v>
      </c>
    </row>
    <row r="48" spans="2:9" ht="27" customHeight="1" hidden="1">
      <c r="B48" s="63"/>
      <c r="C48" s="83"/>
      <c r="D48" s="84"/>
      <c r="E48" s="85"/>
      <c r="F48" s="86"/>
      <c r="G48" s="85"/>
      <c r="H48" s="86"/>
      <c r="I48" s="121"/>
    </row>
    <row r="49" spans="2:9" ht="27" customHeight="1" hidden="1">
      <c r="B49" s="87" t="s">
        <v>226</v>
      </c>
      <c r="C49" s="69" t="s">
        <v>95</v>
      </c>
      <c r="D49" s="88"/>
      <c r="E49" s="89"/>
      <c r="F49" s="90"/>
      <c r="G49" s="89"/>
      <c r="H49" s="90"/>
      <c r="I49" s="122"/>
    </row>
    <row r="50" spans="2:9" ht="27.75" customHeight="1" hidden="1">
      <c r="B50" s="91"/>
      <c r="C50" s="92"/>
      <c r="D50" s="93"/>
      <c r="E50" s="94"/>
      <c r="F50" s="95"/>
      <c r="G50" s="94"/>
      <c r="H50" s="95"/>
      <c r="I50" s="123"/>
    </row>
    <row r="51" spans="2:5" ht="6" customHeight="1" hidden="1">
      <c r="B51" s="78"/>
      <c r="C51" s="78"/>
      <c r="D51" s="79"/>
      <c r="E51" s="78"/>
    </row>
    <row r="52" spans="2:11" ht="27" customHeight="1" hidden="1">
      <c r="B52" s="58" t="s">
        <v>225</v>
      </c>
      <c r="C52" s="59" t="s">
        <v>224</v>
      </c>
      <c r="D52" s="80"/>
      <c r="E52" s="81"/>
      <c r="F52" s="82"/>
      <c r="G52" s="81"/>
      <c r="H52" s="82"/>
      <c r="I52" s="120"/>
      <c r="K52" s="8">
        <f>COUNTA(E52,G52,I52,E54,G54,I54)</f>
        <v>0</v>
      </c>
    </row>
    <row r="53" spans="2:9" ht="27" customHeight="1" hidden="1">
      <c r="B53" s="63"/>
      <c r="C53" s="83"/>
      <c r="D53" s="84"/>
      <c r="E53" s="85"/>
      <c r="F53" s="86"/>
      <c r="G53" s="85"/>
      <c r="H53" s="86"/>
      <c r="I53" s="121"/>
    </row>
    <row r="54" spans="2:9" ht="27" customHeight="1" hidden="1">
      <c r="B54" s="87" t="s">
        <v>226</v>
      </c>
      <c r="C54" s="69" t="s">
        <v>95</v>
      </c>
      <c r="D54" s="88"/>
      <c r="E54" s="89"/>
      <c r="F54" s="90"/>
      <c r="G54" s="89"/>
      <c r="H54" s="90"/>
      <c r="I54" s="122"/>
    </row>
    <row r="55" spans="2:9" ht="27.75" customHeight="1" hidden="1">
      <c r="B55" s="91"/>
      <c r="C55" s="92"/>
      <c r="D55" s="93"/>
      <c r="E55" s="94"/>
      <c r="F55" s="95"/>
      <c r="G55" s="94"/>
      <c r="H55" s="95"/>
      <c r="I55" s="123"/>
    </row>
    <row r="56" spans="2:5" ht="6" customHeight="1" hidden="1">
      <c r="B56" s="78"/>
      <c r="C56" s="78"/>
      <c r="D56" s="79"/>
      <c r="E56" s="78"/>
    </row>
    <row r="57" spans="2:11" ht="27" customHeight="1" hidden="1">
      <c r="B57" s="58" t="s">
        <v>225</v>
      </c>
      <c r="C57" s="59" t="s">
        <v>224</v>
      </c>
      <c r="D57" s="80"/>
      <c r="E57" s="81"/>
      <c r="F57" s="82"/>
      <c r="G57" s="81"/>
      <c r="H57" s="82"/>
      <c r="I57" s="120"/>
      <c r="K57" s="8">
        <f>COUNTA(E57,G57,I57,E59,G59,I59)</f>
        <v>0</v>
      </c>
    </row>
    <row r="58" spans="2:9" ht="27" customHeight="1" hidden="1">
      <c r="B58" s="63"/>
      <c r="C58" s="83"/>
      <c r="D58" s="84"/>
      <c r="E58" s="85"/>
      <c r="F58" s="86"/>
      <c r="G58" s="85"/>
      <c r="H58" s="86"/>
      <c r="I58" s="121"/>
    </row>
    <row r="59" spans="2:9" ht="27" customHeight="1" hidden="1">
      <c r="B59" s="87" t="s">
        <v>226</v>
      </c>
      <c r="C59" s="69" t="s">
        <v>95</v>
      </c>
      <c r="D59" s="88"/>
      <c r="E59" s="89"/>
      <c r="F59" s="90"/>
      <c r="G59" s="89"/>
      <c r="H59" s="90"/>
      <c r="I59" s="122"/>
    </row>
    <row r="60" spans="2:9" ht="27.75" customHeight="1" hidden="1">
      <c r="B60" s="91"/>
      <c r="C60" s="92"/>
      <c r="D60" s="93"/>
      <c r="E60" s="94"/>
      <c r="F60" s="95"/>
      <c r="G60" s="94"/>
      <c r="H60" s="95"/>
      <c r="I60" s="123"/>
    </row>
    <row r="61" spans="2:5" ht="6" customHeight="1" hidden="1">
      <c r="B61" s="78"/>
      <c r="C61" s="78"/>
      <c r="D61" s="79"/>
      <c r="E61" s="78"/>
    </row>
    <row r="62" spans="2:11" ht="27" customHeight="1" hidden="1">
      <c r="B62" s="58" t="s">
        <v>225</v>
      </c>
      <c r="C62" s="59" t="s">
        <v>224</v>
      </c>
      <c r="D62" s="80"/>
      <c r="E62" s="81"/>
      <c r="F62" s="82"/>
      <c r="G62" s="81"/>
      <c r="H62" s="82"/>
      <c r="I62" s="120"/>
      <c r="K62" s="8">
        <f>COUNTA(E62,G62,I62,E64,G64,I64)</f>
        <v>0</v>
      </c>
    </row>
    <row r="63" spans="2:9" ht="27" customHeight="1" hidden="1">
      <c r="B63" s="63"/>
      <c r="C63" s="83"/>
      <c r="D63" s="84"/>
      <c r="E63" s="85"/>
      <c r="F63" s="86"/>
      <c r="G63" s="85"/>
      <c r="H63" s="86"/>
      <c r="I63" s="121"/>
    </row>
    <row r="64" spans="2:9" ht="27" customHeight="1" hidden="1">
      <c r="B64" s="87" t="s">
        <v>226</v>
      </c>
      <c r="C64" s="69" t="s">
        <v>95</v>
      </c>
      <c r="D64" s="88"/>
      <c r="E64" s="89"/>
      <c r="F64" s="90"/>
      <c r="G64" s="89"/>
      <c r="H64" s="90"/>
      <c r="I64" s="122"/>
    </row>
    <row r="65" spans="2:9" ht="27.75" customHeight="1" hidden="1">
      <c r="B65" s="91"/>
      <c r="C65" s="92"/>
      <c r="D65" s="93"/>
      <c r="E65" s="94"/>
      <c r="F65" s="95"/>
      <c r="G65" s="94"/>
      <c r="H65" s="95"/>
      <c r="I65" s="123"/>
    </row>
    <row r="66" ht="21" customHeight="1" hidden="1"/>
    <row r="67" ht="21"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sheetData>
  <sheetProtection password="CC6F" sheet="1"/>
  <mergeCells count="19">
    <mergeCell ref="B1:F1"/>
    <mergeCell ref="H1:I1"/>
    <mergeCell ref="B3:C3"/>
    <mergeCell ref="D3:E3"/>
    <mergeCell ref="F3:G3"/>
    <mergeCell ref="H3:I3"/>
    <mergeCell ref="B4:C4"/>
    <mergeCell ref="D4:E4"/>
    <mergeCell ref="F4:G4"/>
    <mergeCell ref="H4:I4"/>
    <mergeCell ref="B5:C5"/>
    <mergeCell ref="D5:E5"/>
    <mergeCell ref="G5:I5"/>
    <mergeCell ref="B6:C6"/>
    <mergeCell ref="D6:E6"/>
    <mergeCell ref="G6:I6"/>
    <mergeCell ref="B7:C7"/>
    <mergeCell ref="D7:I7"/>
    <mergeCell ref="M3:P7"/>
  </mergeCells>
  <conditionalFormatting sqref="B17 B22 B28 B33 B38 B43 B48 B53 B58 B63">
    <cfRule type="expression" priority="1" dxfId="4" stopIfTrue="1">
      <formula>NOT(ISERROR(SEARCH("女",B17)))</formula>
    </cfRule>
    <cfRule type="expression" priority="2" dxfId="5" stopIfTrue="1">
      <formula>NOT(ISERROR(SEARCH("男",B17)))</formula>
    </cfRule>
  </conditionalFormatting>
  <dataValidations count="5">
    <dataValidation allowBlank="1" showInputMessage="1" showErrorMessage="1" imeMode="halfKatakana" sqref="H4 I4"/>
    <dataValidation type="list" allowBlank="1" showInputMessage="1" showErrorMessage="1" sqref="B30 B35 B40 B45 B50 B55 B60 B65">
      <formula1>$L$19:$L$19</formula1>
    </dataValidation>
    <dataValidation showInputMessage="1" showErrorMessage="1" imeMode="halfKatakana" sqref="E17 G17 I17 E19 G19 E22 G22 I22 E24 G24 E28 G28 I28 E30 G30 E33 G33 I33 E35 G35 E38 G38 I38 E40 G40 E43 G43 I43 E45 G45 E48 G48 I48 E50 G50 E53 G53 I53 E55 G55 E58 G58 I58 E60 G60 E63 G63 I63 E65 G65"/>
    <dataValidation type="whole" allowBlank="1" showInputMessage="1" showErrorMessage="1" sqref="C19 C24 C30 C35 C40 C45 C50 C55 C60 C65">
      <formula1>1111</formula1>
      <formula2>999999</formula2>
    </dataValidation>
    <dataValidation type="list" allowBlank="1" showInputMessage="1" showErrorMessage="1" sqref="B28 C28 D28 F28 H28 D30 F30 H30 B33 C33 D33 F33 H33 D35 F35 H35 B38 C38 D38 F38 H38 D40 F40 H40 B43 C43 D43 F43 H43 D45 F45 H45 B48 C48 D48 F48 H48 D50 F50 H50 B53 C53 D53 F53 H53 D55 F55 H55 B58 C58 D58 F58 H58 D60 F60 H60 B63 C63 D63 F63 H63 D65 F65 H65">
      <formula1>リレー申込票!#REF!</formula1>
    </dataValidation>
  </dataValidations>
  <printOptions horizontalCentered="1"/>
  <pageMargins left="0.7086614173228347" right="0.7086614173228347" top="0.5905511811023623" bottom="0.5905511811023623" header="0.31496062992125984" footer="0.31496062992125984"/>
  <pageSetup horizontalDpi="600" verticalDpi="600" orientation="portrait" paperSize="9" scale="78"/>
  <headerFooter>
    <oddFooter>&amp;R※リレー種目一覧表件大会申込書</oddFooter>
  </headerFooter>
</worksheet>
</file>

<file path=xl/worksheets/sheet5.xml><?xml version="1.0" encoding="utf-8"?>
<worksheet xmlns="http://schemas.openxmlformats.org/spreadsheetml/2006/main" xmlns:r="http://schemas.openxmlformats.org/officeDocument/2006/relationships">
  <sheetPr codeName="Sheet3">
    <tabColor indexed="10"/>
  </sheetPr>
  <dimension ref="A1:J205"/>
  <sheetViews>
    <sheetView workbookViewId="0" topLeftCell="A193">
      <selection activeCell="E193" sqref="E193"/>
    </sheetView>
  </sheetViews>
  <sheetFormatPr defaultColWidth="9.00390625" defaultRowHeight="15"/>
  <cols>
    <col min="1" max="1" width="9.8515625" style="0" bestFit="1" customWidth="1"/>
    <col min="2" max="2" width="25.421875" style="0" bestFit="1" customWidth="1"/>
    <col min="3" max="3" width="13.00390625" style="0" bestFit="1" customWidth="1"/>
    <col min="4" max="4" width="11.421875" style="0" bestFit="1" customWidth="1"/>
    <col min="5" max="6" width="7.140625" style="0" bestFit="1" customWidth="1"/>
    <col min="7" max="7" width="34.28125" style="1" customWidth="1"/>
    <col min="8" max="8" width="26.8515625" style="0" hidden="1" customWidth="1"/>
    <col min="9" max="9" width="13.8515625" style="0" bestFit="1" customWidth="1"/>
    <col min="10" max="10" width="7.28125" style="0" customWidth="1"/>
  </cols>
  <sheetData>
    <row r="1" spans="1:10" ht="13.5">
      <c r="A1" s="2" t="s">
        <v>227</v>
      </c>
      <c r="B1" s="2" t="s">
        <v>228</v>
      </c>
      <c r="C1" s="2" t="s">
        <v>40</v>
      </c>
      <c r="D1" s="2" t="s">
        <v>229</v>
      </c>
      <c r="E1" s="2" t="s">
        <v>230</v>
      </c>
      <c r="F1" s="2" t="s">
        <v>231</v>
      </c>
      <c r="G1" s="3" t="s">
        <v>232</v>
      </c>
      <c r="H1" s="2" t="s">
        <v>233</v>
      </c>
      <c r="I1" s="2" t="s">
        <v>234</v>
      </c>
      <c r="J1" t="s">
        <v>235</v>
      </c>
    </row>
    <row r="2" spans="1:10" ht="13.5">
      <c r="A2">
        <v>1</v>
      </c>
      <c r="B2" s="398" t="s">
        <v>236</v>
      </c>
      <c r="C2" s="4" t="s">
        <v>237</v>
      </c>
      <c r="D2" s="4" t="s">
        <v>238</v>
      </c>
      <c r="E2" t="s">
        <v>239</v>
      </c>
      <c r="F2" t="s">
        <v>240</v>
      </c>
      <c r="G2" s="4" t="s">
        <v>241</v>
      </c>
      <c r="H2" s="398" t="s">
        <v>242</v>
      </c>
      <c r="I2" t="s">
        <v>243</v>
      </c>
      <c r="J2">
        <v>1</v>
      </c>
    </row>
    <row r="3" spans="1:10" ht="13.5">
      <c r="A3">
        <v>2</v>
      </c>
      <c r="B3" s="398" t="s">
        <v>244</v>
      </c>
      <c r="C3" s="4" t="s">
        <v>245</v>
      </c>
      <c r="D3" s="4" t="s">
        <v>246</v>
      </c>
      <c r="E3" t="s">
        <v>239</v>
      </c>
      <c r="F3" t="s">
        <v>240</v>
      </c>
      <c r="G3" s="4" t="s">
        <v>247</v>
      </c>
      <c r="H3" s="398" t="s">
        <v>248</v>
      </c>
      <c r="I3" t="s">
        <v>249</v>
      </c>
      <c r="J3">
        <v>2</v>
      </c>
    </row>
    <row r="4" spans="1:10" ht="13.5">
      <c r="A4">
        <v>3</v>
      </c>
      <c r="B4" s="398" t="s">
        <v>250</v>
      </c>
      <c r="C4" s="4" t="s">
        <v>251</v>
      </c>
      <c r="D4" s="4" t="s">
        <v>252</v>
      </c>
      <c r="E4" t="s">
        <v>239</v>
      </c>
      <c r="F4" t="s">
        <v>240</v>
      </c>
      <c r="G4" s="4" t="s">
        <v>253</v>
      </c>
      <c r="H4" s="398" t="s">
        <v>254</v>
      </c>
      <c r="I4" t="s">
        <v>255</v>
      </c>
      <c r="J4">
        <v>3</v>
      </c>
    </row>
    <row r="5" spans="1:10" ht="13.5">
      <c r="A5">
        <v>5</v>
      </c>
      <c r="B5" s="398" t="s">
        <v>256</v>
      </c>
      <c r="C5" s="4" t="s">
        <v>257</v>
      </c>
      <c r="D5" s="4" t="s">
        <v>258</v>
      </c>
      <c r="E5" t="s">
        <v>239</v>
      </c>
      <c r="F5" t="s">
        <v>240</v>
      </c>
      <c r="G5" s="4" t="s">
        <v>259</v>
      </c>
      <c r="H5" s="398" t="s">
        <v>260</v>
      </c>
      <c r="I5" t="s">
        <v>261</v>
      </c>
      <c r="J5">
        <v>5</v>
      </c>
    </row>
    <row r="6" spans="1:10" ht="13.5">
      <c r="A6">
        <v>6</v>
      </c>
      <c r="B6" s="398" t="s">
        <v>262</v>
      </c>
      <c r="C6" s="4" t="s">
        <v>263</v>
      </c>
      <c r="D6" s="4" t="s">
        <v>264</v>
      </c>
      <c r="E6" t="s">
        <v>239</v>
      </c>
      <c r="F6" t="s">
        <v>240</v>
      </c>
      <c r="G6" s="4" t="s">
        <v>265</v>
      </c>
      <c r="H6" s="398" t="s">
        <v>266</v>
      </c>
      <c r="I6" t="s">
        <v>267</v>
      </c>
      <c r="J6">
        <v>6</v>
      </c>
    </row>
    <row r="7" spans="1:10" ht="13.5">
      <c r="A7">
        <v>7</v>
      </c>
      <c r="B7" s="398" t="s">
        <v>268</v>
      </c>
      <c r="C7" s="4" t="s">
        <v>269</v>
      </c>
      <c r="D7" s="4" t="s">
        <v>270</v>
      </c>
      <c r="E7" t="s">
        <v>239</v>
      </c>
      <c r="F7" t="s">
        <v>240</v>
      </c>
      <c r="G7" s="4" t="s">
        <v>271</v>
      </c>
      <c r="H7" s="398" t="s">
        <v>272</v>
      </c>
      <c r="I7" t="s">
        <v>273</v>
      </c>
      <c r="J7">
        <v>7</v>
      </c>
    </row>
    <row r="8" spans="1:10" ht="13.5">
      <c r="A8">
        <v>8</v>
      </c>
      <c r="B8" s="398" t="s">
        <v>274</v>
      </c>
      <c r="C8" s="4" t="s">
        <v>275</v>
      </c>
      <c r="D8" s="4" t="s">
        <v>276</v>
      </c>
      <c r="E8" t="s">
        <v>239</v>
      </c>
      <c r="F8" t="s">
        <v>240</v>
      </c>
      <c r="G8" s="4" t="s">
        <v>277</v>
      </c>
      <c r="H8" s="398" t="s">
        <v>278</v>
      </c>
      <c r="I8" t="s">
        <v>279</v>
      </c>
      <c r="J8">
        <v>8</v>
      </c>
    </row>
    <row r="9" spans="1:10" ht="13.5">
      <c r="A9">
        <v>9</v>
      </c>
      <c r="B9" s="398" t="s">
        <v>280</v>
      </c>
      <c r="C9" s="4" t="s">
        <v>281</v>
      </c>
      <c r="D9" s="4" t="s">
        <v>282</v>
      </c>
      <c r="E9" t="s">
        <v>239</v>
      </c>
      <c r="F9" t="s">
        <v>240</v>
      </c>
      <c r="G9" s="4" t="s">
        <v>283</v>
      </c>
      <c r="H9" s="398" t="s">
        <v>284</v>
      </c>
      <c r="I9" t="s">
        <v>285</v>
      </c>
      <c r="J9">
        <v>9</v>
      </c>
    </row>
    <row r="10" spans="1:10" ht="13.5">
      <c r="A10">
        <v>10</v>
      </c>
      <c r="B10" s="398" t="s">
        <v>286</v>
      </c>
      <c r="C10" s="4" t="s">
        <v>287</v>
      </c>
      <c r="D10" s="4" t="s">
        <v>288</v>
      </c>
      <c r="E10" t="s">
        <v>239</v>
      </c>
      <c r="F10" t="s">
        <v>240</v>
      </c>
      <c r="G10" s="4" t="s">
        <v>289</v>
      </c>
      <c r="H10" s="398" t="s">
        <v>290</v>
      </c>
      <c r="I10" t="s">
        <v>291</v>
      </c>
      <c r="J10">
        <v>10</v>
      </c>
    </row>
    <row r="11" spans="1:10" ht="13.5">
      <c r="A11">
        <v>11</v>
      </c>
      <c r="B11" s="398" t="s">
        <v>292</v>
      </c>
      <c r="C11" s="4" t="s">
        <v>293</v>
      </c>
      <c r="D11" s="4" t="s">
        <v>294</v>
      </c>
      <c r="E11" t="s">
        <v>239</v>
      </c>
      <c r="F11" t="s">
        <v>240</v>
      </c>
      <c r="G11" s="4" t="s">
        <v>295</v>
      </c>
      <c r="H11" s="398" t="s">
        <v>296</v>
      </c>
      <c r="I11" t="s">
        <v>297</v>
      </c>
      <c r="J11">
        <v>11</v>
      </c>
    </row>
    <row r="12" spans="1:10" ht="13.5">
      <c r="A12">
        <v>12</v>
      </c>
      <c r="B12" s="398" t="s">
        <v>298</v>
      </c>
      <c r="C12" s="4" t="s">
        <v>299</v>
      </c>
      <c r="D12" s="4" t="s">
        <v>300</v>
      </c>
      <c r="E12" t="s">
        <v>239</v>
      </c>
      <c r="F12" t="s">
        <v>240</v>
      </c>
      <c r="G12" s="4" t="s">
        <v>301</v>
      </c>
      <c r="H12" s="398" t="s">
        <v>302</v>
      </c>
      <c r="I12" t="s">
        <v>303</v>
      </c>
      <c r="J12">
        <v>12</v>
      </c>
    </row>
    <row r="13" spans="1:10" ht="13.5">
      <c r="A13">
        <v>13</v>
      </c>
      <c r="B13" s="398" t="s">
        <v>304</v>
      </c>
      <c r="C13" s="4" t="s">
        <v>305</v>
      </c>
      <c r="D13" s="4" t="s">
        <v>306</v>
      </c>
      <c r="E13" t="s">
        <v>239</v>
      </c>
      <c r="F13" t="s">
        <v>240</v>
      </c>
      <c r="G13" s="4" t="s">
        <v>307</v>
      </c>
      <c r="H13" s="398" t="s">
        <v>308</v>
      </c>
      <c r="I13" t="s">
        <v>309</v>
      </c>
      <c r="J13">
        <v>13</v>
      </c>
    </row>
    <row r="14" spans="1:10" ht="13.5">
      <c r="A14">
        <v>14</v>
      </c>
      <c r="B14" s="398" t="s">
        <v>310</v>
      </c>
      <c r="C14" s="4" t="s">
        <v>311</v>
      </c>
      <c r="D14" s="4" t="s">
        <v>312</v>
      </c>
      <c r="E14" t="s">
        <v>239</v>
      </c>
      <c r="F14" t="s">
        <v>240</v>
      </c>
      <c r="G14" s="4" t="s">
        <v>313</v>
      </c>
      <c r="H14" s="398" t="s">
        <v>314</v>
      </c>
      <c r="I14" t="s">
        <v>315</v>
      </c>
      <c r="J14">
        <v>14</v>
      </c>
    </row>
    <row r="15" spans="1:10" ht="13.5">
      <c r="A15">
        <v>15</v>
      </c>
      <c r="B15" s="398" t="s">
        <v>316</v>
      </c>
      <c r="C15" s="4" t="s">
        <v>317</v>
      </c>
      <c r="D15" s="4" t="s">
        <v>318</v>
      </c>
      <c r="E15" t="s">
        <v>239</v>
      </c>
      <c r="F15" t="s">
        <v>319</v>
      </c>
      <c r="G15" s="4" t="s">
        <v>320</v>
      </c>
      <c r="H15" s="398" t="s">
        <v>321</v>
      </c>
      <c r="I15" t="s">
        <v>322</v>
      </c>
      <c r="J15">
        <v>15</v>
      </c>
    </row>
    <row r="16" spans="1:10" ht="13.5">
      <c r="A16">
        <v>16</v>
      </c>
      <c r="B16" s="398" t="s">
        <v>323</v>
      </c>
      <c r="C16" s="4" t="s">
        <v>324</v>
      </c>
      <c r="D16" s="4" t="s">
        <v>325</v>
      </c>
      <c r="E16" t="s">
        <v>239</v>
      </c>
      <c r="F16" t="s">
        <v>240</v>
      </c>
      <c r="G16" s="4" t="s">
        <v>326</v>
      </c>
      <c r="H16" s="398" t="s">
        <v>327</v>
      </c>
      <c r="I16" t="s">
        <v>328</v>
      </c>
      <c r="J16">
        <v>16</v>
      </c>
    </row>
    <row r="17" spans="1:10" ht="13.5">
      <c r="A17">
        <v>17</v>
      </c>
      <c r="B17" s="398" t="s">
        <v>329</v>
      </c>
      <c r="C17" s="4" t="s">
        <v>330</v>
      </c>
      <c r="D17" s="4" t="s">
        <v>331</v>
      </c>
      <c r="E17" t="s">
        <v>239</v>
      </c>
      <c r="F17" t="s">
        <v>240</v>
      </c>
      <c r="G17" s="4" t="s">
        <v>332</v>
      </c>
      <c r="H17" s="398" t="s">
        <v>333</v>
      </c>
      <c r="I17" t="s">
        <v>334</v>
      </c>
      <c r="J17">
        <v>17</v>
      </c>
    </row>
    <row r="18" spans="1:10" ht="13.5">
      <c r="A18">
        <v>18</v>
      </c>
      <c r="B18" s="398" t="s">
        <v>335</v>
      </c>
      <c r="C18" s="4" t="s">
        <v>336</v>
      </c>
      <c r="D18" s="4" t="s">
        <v>337</v>
      </c>
      <c r="E18" t="s">
        <v>239</v>
      </c>
      <c r="F18" t="s">
        <v>240</v>
      </c>
      <c r="G18" s="4" t="s">
        <v>338</v>
      </c>
      <c r="H18" s="398" t="s">
        <v>339</v>
      </c>
      <c r="I18" t="s">
        <v>340</v>
      </c>
      <c r="J18">
        <v>18</v>
      </c>
    </row>
    <row r="19" spans="1:10" ht="13.5">
      <c r="A19">
        <v>19</v>
      </c>
      <c r="B19" s="398" t="s">
        <v>341</v>
      </c>
      <c r="C19" s="4" t="s">
        <v>342</v>
      </c>
      <c r="D19" s="4" t="s">
        <v>343</v>
      </c>
      <c r="E19" t="s">
        <v>239</v>
      </c>
      <c r="F19" t="s">
        <v>240</v>
      </c>
      <c r="G19" s="4" t="s">
        <v>344</v>
      </c>
      <c r="H19" s="398" t="s">
        <v>345</v>
      </c>
      <c r="I19" t="s">
        <v>346</v>
      </c>
      <c r="J19">
        <v>19</v>
      </c>
    </row>
    <row r="20" spans="1:10" ht="13.5">
      <c r="A20">
        <v>20</v>
      </c>
      <c r="B20" s="398" t="s">
        <v>347</v>
      </c>
      <c r="C20" s="4" t="s">
        <v>348</v>
      </c>
      <c r="D20" s="4" t="s">
        <v>349</v>
      </c>
      <c r="E20" t="s">
        <v>239</v>
      </c>
      <c r="F20" t="s">
        <v>319</v>
      </c>
      <c r="G20" s="4" t="s">
        <v>350</v>
      </c>
      <c r="H20" s="398" t="s">
        <v>351</v>
      </c>
      <c r="I20" t="s">
        <v>352</v>
      </c>
      <c r="J20">
        <v>20</v>
      </c>
    </row>
    <row r="21" spans="1:10" ht="13.5">
      <c r="A21">
        <v>21</v>
      </c>
      <c r="B21" s="398" t="s">
        <v>353</v>
      </c>
      <c r="C21" s="4" t="s">
        <v>354</v>
      </c>
      <c r="D21" s="4" t="s">
        <v>355</v>
      </c>
      <c r="E21" t="s">
        <v>239</v>
      </c>
      <c r="F21" t="s">
        <v>319</v>
      </c>
      <c r="G21" s="4" t="s">
        <v>356</v>
      </c>
      <c r="H21" s="398" t="s">
        <v>357</v>
      </c>
      <c r="I21" t="s">
        <v>358</v>
      </c>
      <c r="J21">
        <v>21</v>
      </c>
    </row>
    <row r="22" spans="1:10" ht="13.5">
      <c r="A22">
        <v>22</v>
      </c>
      <c r="B22" s="398" t="s">
        <v>359</v>
      </c>
      <c r="C22" s="4" t="s">
        <v>360</v>
      </c>
      <c r="D22" s="4" t="s">
        <v>361</v>
      </c>
      <c r="E22" t="s">
        <v>239</v>
      </c>
      <c r="F22" t="s">
        <v>319</v>
      </c>
      <c r="G22" s="4" t="s">
        <v>362</v>
      </c>
      <c r="H22" s="398" t="s">
        <v>363</v>
      </c>
      <c r="I22" t="s">
        <v>364</v>
      </c>
      <c r="J22">
        <v>22</v>
      </c>
    </row>
    <row r="23" spans="1:10" ht="13.5">
      <c r="A23">
        <v>23</v>
      </c>
      <c r="B23" s="398" t="s">
        <v>365</v>
      </c>
      <c r="C23" s="4" t="s">
        <v>366</v>
      </c>
      <c r="D23" s="4" t="s">
        <v>367</v>
      </c>
      <c r="E23" t="s">
        <v>239</v>
      </c>
      <c r="F23" t="s">
        <v>319</v>
      </c>
      <c r="G23" s="4" t="s">
        <v>368</v>
      </c>
      <c r="H23" s="398" t="s">
        <v>369</v>
      </c>
      <c r="I23" t="s">
        <v>370</v>
      </c>
      <c r="J23">
        <v>23</v>
      </c>
    </row>
    <row r="24" spans="1:10" ht="13.5">
      <c r="A24">
        <v>24</v>
      </c>
      <c r="B24" s="398" t="s">
        <v>371</v>
      </c>
      <c r="C24" s="4" t="s">
        <v>372</v>
      </c>
      <c r="D24" s="4" t="s">
        <v>373</v>
      </c>
      <c r="E24" t="s">
        <v>239</v>
      </c>
      <c r="F24" t="s">
        <v>319</v>
      </c>
      <c r="G24" s="4" t="s">
        <v>374</v>
      </c>
      <c r="H24" s="398" t="s">
        <v>375</v>
      </c>
      <c r="I24" t="s">
        <v>376</v>
      </c>
      <c r="J24">
        <v>24</v>
      </c>
    </row>
    <row r="25" spans="1:10" ht="13.5">
      <c r="A25">
        <v>25</v>
      </c>
      <c r="B25" s="398" t="s">
        <v>377</v>
      </c>
      <c r="C25" s="4" t="s">
        <v>378</v>
      </c>
      <c r="D25" s="4" t="s">
        <v>379</v>
      </c>
      <c r="E25" t="s">
        <v>239</v>
      </c>
      <c r="F25" t="s">
        <v>319</v>
      </c>
      <c r="G25" s="4" t="s">
        <v>380</v>
      </c>
      <c r="H25" s="398" t="s">
        <v>381</v>
      </c>
      <c r="I25" t="s">
        <v>382</v>
      </c>
      <c r="J25">
        <v>25</v>
      </c>
    </row>
    <row r="26" spans="1:10" ht="13.5">
      <c r="A26">
        <v>27</v>
      </c>
      <c r="B26" s="398" t="s">
        <v>383</v>
      </c>
      <c r="C26" s="4" t="s">
        <v>384</v>
      </c>
      <c r="D26" s="4" t="s">
        <v>385</v>
      </c>
      <c r="E26" t="s">
        <v>239</v>
      </c>
      <c r="F26" t="s">
        <v>319</v>
      </c>
      <c r="G26" s="4" t="s">
        <v>386</v>
      </c>
      <c r="H26" s="398" t="s">
        <v>387</v>
      </c>
      <c r="I26" t="s">
        <v>388</v>
      </c>
      <c r="J26">
        <v>27</v>
      </c>
    </row>
    <row r="27" spans="1:10" ht="13.5">
      <c r="A27">
        <v>28</v>
      </c>
      <c r="B27" s="398" t="s">
        <v>389</v>
      </c>
      <c r="C27" s="4" t="s">
        <v>390</v>
      </c>
      <c r="D27" s="4" t="s">
        <v>391</v>
      </c>
      <c r="E27" t="s">
        <v>239</v>
      </c>
      <c r="F27" t="s">
        <v>319</v>
      </c>
      <c r="G27" s="4" t="s">
        <v>392</v>
      </c>
      <c r="H27" s="398" t="s">
        <v>393</v>
      </c>
      <c r="I27" t="s">
        <v>394</v>
      </c>
      <c r="J27">
        <v>28</v>
      </c>
    </row>
    <row r="28" spans="1:10" ht="13.5">
      <c r="A28">
        <v>29</v>
      </c>
      <c r="B28" s="398" t="s">
        <v>395</v>
      </c>
      <c r="C28" s="4" t="s">
        <v>396</v>
      </c>
      <c r="D28" s="4" t="s">
        <v>397</v>
      </c>
      <c r="E28" t="s">
        <v>239</v>
      </c>
      <c r="F28" t="s">
        <v>319</v>
      </c>
      <c r="G28" s="4" t="s">
        <v>398</v>
      </c>
      <c r="H28" s="398" t="s">
        <v>399</v>
      </c>
      <c r="I28" t="s">
        <v>400</v>
      </c>
      <c r="J28">
        <v>29</v>
      </c>
    </row>
    <row r="29" spans="1:10" ht="13.5">
      <c r="A29">
        <v>30</v>
      </c>
      <c r="B29" s="398" t="s">
        <v>401</v>
      </c>
      <c r="C29" s="4" t="s">
        <v>402</v>
      </c>
      <c r="D29" s="4" t="s">
        <v>403</v>
      </c>
      <c r="E29" t="s">
        <v>239</v>
      </c>
      <c r="F29" t="s">
        <v>319</v>
      </c>
      <c r="G29" s="4" t="s">
        <v>404</v>
      </c>
      <c r="H29" s="398" t="s">
        <v>405</v>
      </c>
      <c r="I29" t="s">
        <v>406</v>
      </c>
      <c r="J29">
        <v>30</v>
      </c>
    </row>
    <row r="30" spans="1:10" ht="13.5">
      <c r="A30">
        <v>31</v>
      </c>
      <c r="B30" s="398" t="s">
        <v>407</v>
      </c>
      <c r="C30" s="4" t="s">
        <v>408</v>
      </c>
      <c r="D30" s="4" t="s">
        <v>409</v>
      </c>
      <c r="E30" t="s">
        <v>239</v>
      </c>
      <c r="F30" t="s">
        <v>319</v>
      </c>
      <c r="G30" s="4" t="s">
        <v>410</v>
      </c>
      <c r="H30" s="398" t="s">
        <v>411</v>
      </c>
      <c r="I30" t="s">
        <v>412</v>
      </c>
      <c r="J30">
        <v>31</v>
      </c>
    </row>
    <row r="31" spans="1:10" ht="13.5">
      <c r="A31">
        <v>32</v>
      </c>
      <c r="B31" s="398" t="s">
        <v>413</v>
      </c>
      <c r="C31" s="4" t="s">
        <v>414</v>
      </c>
      <c r="D31" s="4" t="s">
        <v>415</v>
      </c>
      <c r="E31" t="s">
        <v>239</v>
      </c>
      <c r="F31" t="s">
        <v>319</v>
      </c>
      <c r="G31" s="4" t="s">
        <v>416</v>
      </c>
      <c r="H31" s="398" t="s">
        <v>417</v>
      </c>
      <c r="I31" t="s">
        <v>418</v>
      </c>
      <c r="J31">
        <v>32</v>
      </c>
    </row>
    <row r="32" spans="1:10" ht="13.5">
      <c r="A32">
        <v>33</v>
      </c>
      <c r="B32" s="398" t="s">
        <v>419</v>
      </c>
      <c r="C32" s="4" t="s">
        <v>420</v>
      </c>
      <c r="D32" s="4" t="s">
        <v>421</v>
      </c>
      <c r="E32" t="s">
        <v>239</v>
      </c>
      <c r="F32" t="s">
        <v>319</v>
      </c>
      <c r="G32" s="4" t="s">
        <v>422</v>
      </c>
      <c r="H32" s="398" t="s">
        <v>423</v>
      </c>
      <c r="I32" t="s">
        <v>424</v>
      </c>
      <c r="J32">
        <v>33</v>
      </c>
    </row>
    <row r="33" spans="1:10" ht="13.5">
      <c r="A33">
        <v>34</v>
      </c>
      <c r="B33" s="398" t="s">
        <v>425</v>
      </c>
      <c r="C33" s="4" t="s">
        <v>426</v>
      </c>
      <c r="D33" s="4" t="s">
        <v>427</v>
      </c>
      <c r="E33" t="s">
        <v>239</v>
      </c>
      <c r="F33" t="s">
        <v>319</v>
      </c>
      <c r="G33" s="4" t="s">
        <v>428</v>
      </c>
      <c r="H33" s="398" t="s">
        <v>429</v>
      </c>
      <c r="I33" t="s">
        <v>430</v>
      </c>
      <c r="J33">
        <v>34</v>
      </c>
    </row>
    <row r="34" spans="1:10" ht="13.5">
      <c r="A34">
        <v>35</v>
      </c>
      <c r="B34" t="s">
        <v>431</v>
      </c>
      <c r="C34" t="s">
        <v>432</v>
      </c>
      <c r="D34" t="s">
        <v>433</v>
      </c>
      <c r="E34" t="s">
        <v>434</v>
      </c>
      <c r="F34" t="s">
        <v>435</v>
      </c>
      <c r="G34" s="1" t="s">
        <v>436</v>
      </c>
      <c r="H34" t="s">
        <v>437</v>
      </c>
      <c r="I34" t="s">
        <v>438</v>
      </c>
      <c r="J34">
        <v>35</v>
      </c>
    </row>
    <row r="35" spans="1:10" ht="13.5">
      <c r="A35">
        <v>36</v>
      </c>
      <c r="B35" t="s">
        <v>439</v>
      </c>
      <c r="C35" t="s">
        <v>440</v>
      </c>
      <c r="D35" t="s">
        <v>441</v>
      </c>
      <c r="E35" t="s">
        <v>434</v>
      </c>
      <c r="F35" t="s">
        <v>435</v>
      </c>
      <c r="G35" s="1" t="s">
        <v>442</v>
      </c>
      <c r="H35" t="s">
        <v>443</v>
      </c>
      <c r="I35" t="s">
        <v>444</v>
      </c>
      <c r="J35">
        <v>36</v>
      </c>
    </row>
    <row r="36" spans="1:10" ht="13.5">
      <c r="A36">
        <v>37</v>
      </c>
      <c r="B36" t="s">
        <v>445</v>
      </c>
      <c r="C36" t="s">
        <v>446</v>
      </c>
      <c r="D36" t="s">
        <v>447</v>
      </c>
      <c r="E36" t="s">
        <v>434</v>
      </c>
      <c r="F36" t="s">
        <v>435</v>
      </c>
      <c r="G36" s="1" t="s">
        <v>448</v>
      </c>
      <c r="H36" t="s">
        <v>449</v>
      </c>
      <c r="I36" t="s">
        <v>450</v>
      </c>
      <c r="J36">
        <v>37</v>
      </c>
    </row>
    <row r="37" spans="1:10" ht="13.5">
      <c r="A37">
        <v>38</v>
      </c>
      <c r="B37" t="s">
        <v>451</v>
      </c>
      <c r="C37" t="s">
        <v>452</v>
      </c>
      <c r="D37" t="s">
        <v>453</v>
      </c>
      <c r="E37" t="s">
        <v>434</v>
      </c>
      <c r="F37" t="s">
        <v>435</v>
      </c>
      <c r="G37" s="1" t="s">
        <v>454</v>
      </c>
      <c r="H37" t="s">
        <v>455</v>
      </c>
      <c r="I37" t="s">
        <v>456</v>
      </c>
      <c r="J37">
        <v>38</v>
      </c>
    </row>
    <row r="38" spans="1:10" ht="13.5">
      <c r="A38">
        <v>39</v>
      </c>
      <c r="B38" t="s">
        <v>457</v>
      </c>
      <c r="C38" t="s">
        <v>458</v>
      </c>
      <c r="D38" t="s">
        <v>459</v>
      </c>
      <c r="E38" t="s">
        <v>434</v>
      </c>
      <c r="F38" t="s">
        <v>435</v>
      </c>
      <c r="G38" s="1" t="s">
        <v>460</v>
      </c>
      <c r="H38" t="s">
        <v>461</v>
      </c>
      <c r="I38" t="s">
        <v>462</v>
      </c>
      <c r="J38">
        <v>39</v>
      </c>
    </row>
    <row r="39" spans="1:10" ht="13.5">
      <c r="A39">
        <v>40</v>
      </c>
      <c r="B39" t="s">
        <v>463</v>
      </c>
      <c r="C39" t="s">
        <v>464</v>
      </c>
      <c r="D39" t="s">
        <v>465</v>
      </c>
      <c r="E39" t="s">
        <v>434</v>
      </c>
      <c r="F39" t="s">
        <v>435</v>
      </c>
      <c r="G39" s="1" t="s">
        <v>466</v>
      </c>
      <c r="H39" t="s">
        <v>467</v>
      </c>
      <c r="I39" t="s">
        <v>468</v>
      </c>
      <c r="J39">
        <v>40</v>
      </c>
    </row>
    <row r="40" spans="1:10" ht="13.5">
      <c r="A40">
        <v>41</v>
      </c>
      <c r="B40" t="s">
        <v>469</v>
      </c>
      <c r="C40" t="s">
        <v>470</v>
      </c>
      <c r="D40" t="s">
        <v>471</v>
      </c>
      <c r="E40" t="s">
        <v>434</v>
      </c>
      <c r="F40" t="s">
        <v>435</v>
      </c>
      <c r="G40" s="1" t="s">
        <v>472</v>
      </c>
      <c r="H40" t="s">
        <v>473</v>
      </c>
      <c r="I40" t="s">
        <v>474</v>
      </c>
      <c r="J40">
        <v>41</v>
      </c>
    </row>
    <row r="41" spans="1:10" ht="13.5">
      <c r="A41">
        <v>42</v>
      </c>
      <c r="B41" t="s">
        <v>475</v>
      </c>
      <c r="C41" t="s">
        <v>435</v>
      </c>
      <c r="D41" t="s">
        <v>476</v>
      </c>
      <c r="E41" t="s">
        <v>434</v>
      </c>
      <c r="F41" t="s">
        <v>435</v>
      </c>
      <c r="G41" s="1" t="s">
        <v>477</v>
      </c>
      <c r="H41" t="s">
        <v>478</v>
      </c>
      <c r="I41" t="s">
        <v>479</v>
      </c>
      <c r="J41">
        <v>42</v>
      </c>
    </row>
    <row r="42" spans="1:10" ht="13.5">
      <c r="A42">
        <v>43</v>
      </c>
      <c r="B42" t="s">
        <v>480</v>
      </c>
      <c r="C42" t="s">
        <v>481</v>
      </c>
      <c r="D42" t="s">
        <v>482</v>
      </c>
      <c r="E42" t="s">
        <v>434</v>
      </c>
      <c r="F42" t="s">
        <v>435</v>
      </c>
      <c r="G42" s="1" t="s">
        <v>483</v>
      </c>
      <c r="H42" t="s">
        <v>484</v>
      </c>
      <c r="I42" t="s">
        <v>485</v>
      </c>
      <c r="J42">
        <v>43</v>
      </c>
    </row>
    <row r="43" spans="1:10" ht="13.5">
      <c r="A43">
        <v>44</v>
      </c>
      <c r="B43" t="s">
        <v>486</v>
      </c>
      <c r="C43" t="s">
        <v>487</v>
      </c>
      <c r="D43" t="s">
        <v>488</v>
      </c>
      <c r="E43" t="s">
        <v>434</v>
      </c>
      <c r="F43" t="s">
        <v>435</v>
      </c>
      <c r="G43" s="1" t="s">
        <v>489</v>
      </c>
      <c r="H43" t="s">
        <v>490</v>
      </c>
      <c r="I43" t="s">
        <v>491</v>
      </c>
      <c r="J43">
        <v>44</v>
      </c>
    </row>
    <row r="44" spans="1:10" ht="13.5">
      <c r="A44">
        <v>45</v>
      </c>
      <c r="B44" t="s">
        <v>492</v>
      </c>
      <c r="C44" t="s">
        <v>493</v>
      </c>
      <c r="D44" t="s">
        <v>494</v>
      </c>
      <c r="E44" t="s">
        <v>434</v>
      </c>
      <c r="F44" t="s">
        <v>435</v>
      </c>
      <c r="G44" s="1" t="s">
        <v>495</v>
      </c>
      <c r="H44" t="s">
        <v>496</v>
      </c>
      <c r="I44" t="s">
        <v>497</v>
      </c>
      <c r="J44">
        <v>45</v>
      </c>
    </row>
    <row r="45" spans="1:10" ht="13.5">
      <c r="A45">
        <v>46</v>
      </c>
      <c r="B45" t="s">
        <v>498</v>
      </c>
      <c r="C45" t="s">
        <v>499</v>
      </c>
      <c r="D45" t="s">
        <v>500</v>
      </c>
      <c r="E45" t="s">
        <v>434</v>
      </c>
      <c r="F45" t="s">
        <v>435</v>
      </c>
      <c r="G45" s="1" t="s">
        <v>501</v>
      </c>
      <c r="H45" t="s">
        <v>502</v>
      </c>
      <c r="I45" t="s">
        <v>503</v>
      </c>
      <c r="J45">
        <v>46</v>
      </c>
    </row>
    <row r="46" spans="1:10" ht="13.5">
      <c r="A46">
        <v>47</v>
      </c>
      <c r="B46" t="s">
        <v>504</v>
      </c>
      <c r="C46" t="s">
        <v>505</v>
      </c>
      <c r="D46" t="s">
        <v>506</v>
      </c>
      <c r="E46" t="s">
        <v>434</v>
      </c>
      <c r="F46" t="s">
        <v>435</v>
      </c>
      <c r="G46" s="1" t="s">
        <v>507</v>
      </c>
      <c r="H46" t="s">
        <v>508</v>
      </c>
      <c r="I46" t="s">
        <v>509</v>
      </c>
      <c r="J46">
        <v>47</v>
      </c>
    </row>
    <row r="47" spans="1:10" ht="13.5">
      <c r="A47">
        <v>48</v>
      </c>
      <c r="B47" t="s">
        <v>510</v>
      </c>
      <c r="C47" t="s">
        <v>511</v>
      </c>
      <c r="D47" t="s">
        <v>512</v>
      </c>
      <c r="E47" t="s">
        <v>434</v>
      </c>
      <c r="F47" t="s">
        <v>435</v>
      </c>
      <c r="G47" s="1" t="s">
        <v>513</v>
      </c>
      <c r="H47" t="s">
        <v>514</v>
      </c>
      <c r="I47" t="s">
        <v>515</v>
      </c>
      <c r="J47">
        <v>48</v>
      </c>
    </row>
    <row r="48" spans="1:10" ht="13.5">
      <c r="A48">
        <v>49</v>
      </c>
      <c r="B48" t="s">
        <v>516</v>
      </c>
      <c r="C48" t="s">
        <v>517</v>
      </c>
      <c r="D48" t="s">
        <v>518</v>
      </c>
      <c r="E48" t="s">
        <v>434</v>
      </c>
      <c r="F48" t="s">
        <v>435</v>
      </c>
      <c r="G48" s="1" t="s">
        <v>519</v>
      </c>
      <c r="H48" t="s">
        <v>520</v>
      </c>
      <c r="I48" t="s">
        <v>521</v>
      </c>
      <c r="J48">
        <v>49</v>
      </c>
    </row>
    <row r="49" spans="1:10" ht="13.5">
      <c r="A49">
        <v>50</v>
      </c>
      <c r="B49" t="s">
        <v>522</v>
      </c>
      <c r="C49" t="s">
        <v>523</v>
      </c>
      <c r="D49" t="s">
        <v>524</v>
      </c>
      <c r="E49" t="s">
        <v>434</v>
      </c>
      <c r="F49" t="s">
        <v>435</v>
      </c>
      <c r="G49" s="1" t="s">
        <v>525</v>
      </c>
      <c r="H49" t="s">
        <v>526</v>
      </c>
      <c r="I49" t="s">
        <v>527</v>
      </c>
      <c r="J49">
        <v>50</v>
      </c>
    </row>
    <row r="50" spans="1:10" ht="13.5">
      <c r="A50">
        <v>51</v>
      </c>
      <c r="B50" t="s">
        <v>528</v>
      </c>
      <c r="C50" t="s">
        <v>529</v>
      </c>
      <c r="D50" t="s">
        <v>530</v>
      </c>
      <c r="E50" t="s">
        <v>434</v>
      </c>
      <c r="F50" t="s">
        <v>531</v>
      </c>
      <c r="G50" s="1" t="s">
        <v>532</v>
      </c>
      <c r="H50" t="s">
        <v>533</v>
      </c>
      <c r="I50" t="s">
        <v>534</v>
      </c>
      <c r="J50">
        <v>51</v>
      </c>
    </row>
    <row r="51" spans="1:10" ht="13.5">
      <c r="A51">
        <v>52</v>
      </c>
      <c r="B51" t="s">
        <v>535</v>
      </c>
      <c r="C51" t="s">
        <v>536</v>
      </c>
      <c r="D51" t="s">
        <v>537</v>
      </c>
      <c r="E51" t="s">
        <v>434</v>
      </c>
      <c r="F51" t="s">
        <v>531</v>
      </c>
      <c r="G51" s="1" t="s">
        <v>538</v>
      </c>
      <c r="H51" t="s">
        <v>539</v>
      </c>
      <c r="I51" t="s">
        <v>540</v>
      </c>
      <c r="J51">
        <v>52</v>
      </c>
    </row>
    <row r="52" spans="1:10" ht="13.5">
      <c r="A52">
        <v>53</v>
      </c>
      <c r="B52" t="s">
        <v>541</v>
      </c>
      <c r="C52" t="s">
        <v>542</v>
      </c>
      <c r="D52" t="s">
        <v>543</v>
      </c>
      <c r="E52" t="s">
        <v>434</v>
      </c>
      <c r="F52" t="s">
        <v>531</v>
      </c>
      <c r="G52" s="1" t="s">
        <v>544</v>
      </c>
      <c r="H52" t="s">
        <v>545</v>
      </c>
      <c r="I52" t="s">
        <v>546</v>
      </c>
      <c r="J52">
        <v>53</v>
      </c>
    </row>
    <row r="53" spans="1:10" ht="13.5">
      <c r="A53">
        <v>54</v>
      </c>
      <c r="B53" t="s">
        <v>547</v>
      </c>
      <c r="C53" t="s">
        <v>548</v>
      </c>
      <c r="D53" t="s">
        <v>549</v>
      </c>
      <c r="E53" t="s">
        <v>434</v>
      </c>
      <c r="F53" t="s">
        <v>531</v>
      </c>
      <c r="G53" s="1" t="s">
        <v>550</v>
      </c>
      <c r="H53" t="s">
        <v>551</v>
      </c>
      <c r="I53" t="s">
        <v>552</v>
      </c>
      <c r="J53">
        <v>54</v>
      </c>
    </row>
    <row r="54" spans="1:10" ht="13.5">
      <c r="A54">
        <v>55</v>
      </c>
      <c r="B54" t="s">
        <v>553</v>
      </c>
      <c r="C54" t="s">
        <v>554</v>
      </c>
      <c r="D54" t="s">
        <v>555</v>
      </c>
      <c r="E54" t="s">
        <v>434</v>
      </c>
      <c r="F54" t="s">
        <v>531</v>
      </c>
      <c r="G54" s="1" t="s">
        <v>556</v>
      </c>
      <c r="H54" t="s">
        <v>557</v>
      </c>
      <c r="I54" t="s">
        <v>558</v>
      </c>
      <c r="J54">
        <v>55</v>
      </c>
    </row>
    <row r="55" spans="1:10" ht="13.5">
      <c r="A55">
        <v>56</v>
      </c>
      <c r="B55" t="s">
        <v>559</v>
      </c>
      <c r="C55" t="s">
        <v>560</v>
      </c>
      <c r="D55" t="s">
        <v>561</v>
      </c>
      <c r="E55" t="s">
        <v>434</v>
      </c>
      <c r="F55" t="s">
        <v>531</v>
      </c>
      <c r="G55" s="1" t="s">
        <v>562</v>
      </c>
      <c r="H55" t="s">
        <v>563</v>
      </c>
      <c r="I55" t="s">
        <v>564</v>
      </c>
      <c r="J55">
        <v>56</v>
      </c>
    </row>
    <row r="56" spans="1:10" ht="13.5">
      <c r="A56">
        <v>57</v>
      </c>
      <c r="B56" t="s">
        <v>565</v>
      </c>
      <c r="C56" t="s">
        <v>566</v>
      </c>
      <c r="D56" t="s">
        <v>567</v>
      </c>
      <c r="E56" t="s">
        <v>434</v>
      </c>
      <c r="F56" t="s">
        <v>531</v>
      </c>
      <c r="G56" s="1" t="s">
        <v>568</v>
      </c>
      <c r="H56" t="s">
        <v>569</v>
      </c>
      <c r="I56" t="s">
        <v>570</v>
      </c>
      <c r="J56">
        <v>57</v>
      </c>
    </row>
    <row r="57" spans="1:10" ht="13.5">
      <c r="A57">
        <v>58</v>
      </c>
      <c r="B57" t="s">
        <v>571</v>
      </c>
      <c r="C57" t="s">
        <v>572</v>
      </c>
      <c r="D57" t="s">
        <v>573</v>
      </c>
      <c r="E57" t="s">
        <v>434</v>
      </c>
      <c r="F57" t="s">
        <v>531</v>
      </c>
      <c r="G57" s="1" t="s">
        <v>574</v>
      </c>
      <c r="H57" t="s">
        <v>575</v>
      </c>
      <c r="I57" t="s">
        <v>576</v>
      </c>
      <c r="J57">
        <v>58</v>
      </c>
    </row>
    <row r="58" spans="1:10" ht="13.5">
      <c r="A58">
        <v>59</v>
      </c>
      <c r="B58" t="s">
        <v>577</v>
      </c>
      <c r="C58" t="s">
        <v>578</v>
      </c>
      <c r="D58" t="s">
        <v>579</v>
      </c>
      <c r="E58" t="s">
        <v>434</v>
      </c>
      <c r="F58" t="s">
        <v>531</v>
      </c>
      <c r="G58" s="1" t="s">
        <v>580</v>
      </c>
      <c r="H58" t="s">
        <v>581</v>
      </c>
      <c r="I58" t="s">
        <v>582</v>
      </c>
      <c r="J58">
        <v>59</v>
      </c>
    </row>
    <row r="59" spans="1:10" ht="13.5">
      <c r="A59">
        <v>60</v>
      </c>
      <c r="B59" t="s">
        <v>583</v>
      </c>
      <c r="C59" t="s">
        <v>584</v>
      </c>
      <c r="D59" t="s">
        <v>585</v>
      </c>
      <c r="E59" t="s">
        <v>434</v>
      </c>
      <c r="F59" t="s">
        <v>531</v>
      </c>
      <c r="G59" s="1" t="s">
        <v>586</v>
      </c>
      <c r="H59" t="s">
        <v>587</v>
      </c>
      <c r="I59" t="s">
        <v>588</v>
      </c>
      <c r="J59">
        <v>60</v>
      </c>
    </row>
    <row r="60" spans="1:10" ht="13.5">
      <c r="A60">
        <v>61</v>
      </c>
      <c r="B60" t="s">
        <v>589</v>
      </c>
      <c r="C60" t="s">
        <v>590</v>
      </c>
      <c r="D60" t="s">
        <v>591</v>
      </c>
      <c r="E60" t="s">
        <v>434</v>
      </c>
      <c r="F60" t="s">
        <v>531</v>
      </c>
      <c r="G60" s="1" t="s">
        <v>592</v>
      </c>
      <c r="H60" t="s">
        <v>593</v>
      </c>
      <c r="I60" t="s">
        <v>594</v>
      </c>
      <c r="J60">
        <v>61</v>
      </c>
    </row>
    <row r="61" spans="1:10" ht="13.5">
      <c r="A61">
        <v>62</v>
      </c>
      <c r="B61" t="s">
        <v>595</v>
      </c>
      <c r="C61" t="s">
        <v>596</v>
      </c>
      <c r="D61" t="s">
        <v>597</v>
      </c>
      <c r="E61" t="s">
        <v>434</v>
      </c>
      <c r="F61" t="s">
        <v>531</v>
      </c>
      <c r="G61" s="1" t="s">
        <v>598</v>
      </c>
      <c r="H61" t="s">
        <v>599</v>
      </c>
      <c r="I61" t="s">
        <v>600</v>
      </c>
      <c r="J61">
        <v>62</v>
      </c>
    </row>
    <row r="62" spans="1:10" ht="13.5">
      <c r="A62">
        <v>63</v>
      </c>
      <c r="B62" t="s">
        <v>601</v>
      </c>
      <c r="C62" t="s">
        <v>602</v>
      </c>
      <c r="D62" t="s">
        <v>603</v>
      </c>
      <c r="E62" t="s">
        <v>434</v>
      </c>
      <c r="F62" t="s">
        <v>531</v>
      </c>
      <c r="G62" s="1" t="s">
        <v>604</v>
      </c>
      <c r="H62" t="s">
        <v>605</v>
      </c>
      <c r="I62" t="s">
        <v>606</v>
      </c>
      <c r="J62">
        <v>63</v>
      </c>
    </row>
    <row r="63" spans="1:10" ht="13.5">
      <c r="A63">
        <v>64</v>
      </c>
      <c r="B63" t="s">
        <v>607</v>
      </c>
      <c r="C63" t="s">
        <v>608</v>
      </c>
      <c r="D63" t="s">
        <v>609</v>
      </c>
      <c r="E63" t="s">
        <v>434</v>
      </c>
      <c r="F63" t="s">
        <v>531</v>
      </c>
      <c r="G63" s="1" t="s">
        <v>610</v>
      </c>
      <c r="H63" t="s">
        <v>611</v>
      </c>
      <c r="I63" t="s">
        <v>612</v>
      </c>
      <c r="J63">
        <v>64</v>
      </c>
    </row>
    <row r="64" spans="1:10" ht="13.5">
      <c r="A64">
        <v>65</v>
      </c>
      <c r="B64" t="s">
        <v>613</v>
      </c>
      <c r="C64" t="s">
        <v>614</v>
      </c>
      <c r="D64" t="s">
        <v>615</v>
      </c>
      <c r="E64" t="s">
        <v>434</v>
      </c>
      <c r="F64" t="s">
        <v>616</v>
      </c>
      <c r="G64" s="1" t="s">
        <v>617</v>
      </c>
      <c r="H64" t="s">
        <v>618</v>
      </c>
      <c r="I64" t="s">
        <v>619</v>
      </c>
      <c r="J64">
        <v>65</v>
      </c>
    </row>
    <row r="65" spans="1:10" ht="13.5">
      <c r="A65">
        <v>66</v>
      </c>
      <c r="B65" t="s">
        <v>620</v>
      </c>
      <c r="C65" t="s">
        <v>621</v>
      </c>
      <c r="D65" t="s">
        <v>622</v>
      </c>
      <c r="E65" t="s">
        <v>434</v>
      </c>
      <c r="F65" t="s">
        <v>616</v>
      </c>
      <c r="G65" s="1" t="s">
        <v>623</v>
      </c>
      <c r="H65" t="s">
        <v>624</v>
      </c>
      <c r="I65" t="s">
        <v>625</v>
      </c>
      <c r="J65">
        <v>66</v>
      </c>
    </row>
    <row r="66" spans="1:10" ht="13.5">
      <c r="A66">
        <v>67</v>
      </c>
      <c r="B66" t="s">
        <v>626</v>
      </c>
      <c r="C66" t="s">
        <v>627</v>
      </c>
      <c r="D66" t="s">
        <v>628</v>
      </c>
      <c r="E66" t="s">
        <v>434</v>
      </c>
      <c r="F66" t="s">
        <v>616</v>
      </c>
      <c r="G66" s="1" t="s">
        <v>629</v>
      </c>
      <c r="H66" t="s">
        <v>630</v>
      </c>
      <c r="I66" t="s">
        <v>631</v>
      </c>
      <c r="J66">
        <v>67</v>
      </c>
    </row>
    <row r="67" spans="1:10" ht="13.5">
      <c r="A67">
        <v>69</v>
      </c>
      <c r="B67" t="s">
        <v>632</v>
      </c>
      <c r="C67" t="s">
        <v>633</v>
      </c>
      <c r="D67" t="s">
        <v>634</v>
      </c>
      <c r="E67" t="s">
        <v>434</v>
      </c>
      <c r="F67" t="s">
        <v>616</v>
      </c>
      <c r="G67" s="1" t="s">
        <v>635</v>
      </c>
      <c r="H67" t="s">
        <v>636</v>
      </c>
      <c r="I67" t="s">
        <v>637</v>
      </c>
      <c r="J67">
        <v>69</v>
      </c>
    </row>
    <row r="68" spans="1:10" ht="13.5">
      <c r="A68">
        <v>70</v>
      </c>
      <c r="B68" t="s">
        <v>638</v>
      </c>
      <c r="C68" t="s">
        <v>639</v>
      </c>
      <c r="D68" t="s">
        <v>640</v>
      </c>
      <c r="E68" t="s">
        <v>434</v>
      </c>
      <c r="F68" t="s">
        <v>616</v>
      </c>
      <c r="G68" s="1" t="s">
        <v>641</v>
      </c>
      <c r="H68" t="s">
        <v>642</v>
      </c>
      <c r="I68" t="s">
        <v>643</v>
      </c>
      <c r="J68">
        <v>70</v>
      </c>
    </row>
    <row r="69" spans="1:10" ht="13.5">
      <c r="A69">
        <v>71</v>
      </c>
      <c r="B69" t="s">
        <v>644</v>
      </c>
      <c r="C69" t="s">
        <v>645</v>
      </c>
      <c r="D69" t="s">
        <v>646</v>
      </c>
      <c r="E69" t="s">
        <v>434</v>
      </c>
      <c r="F69" t="s">
        <v>616</v>
      </c>
      <c r="G69" s="1" t="s">
        <v>647</v>
      </c>
      <c r="H69" t="s">
        <v>648</v>
      </c>
      <c r="I69" t="s">
        <v>649</v>
      </c>
      <c r="J69">
        <v>71</v>
      </c>
    </row>
    <row r="70" spans="1:10" ht="13.5">
      <c r="A70">
        <v>72</v>
      </c>
      <c r="B70" t="s">
        <v>650</v>
      </c>
      <c r="C70" t="s">
        <v>651</v>
      </c>
      <c r="D70" t="s">
        <v>652</v>
      </c>
      <c r="E70" t="s">
        <v>434</v>
      </c>
      <c r="F70" t="s">
        <v>616</v>
      </c>
      <c r="G70" s="1" t="s">
        <v>653</v>
      </c>
      <c r="H70" t="s">
        <v>654</v>
      </c>
      <c r="I70" t="s">
        <v>655</v>
      </c>
      <c r="J70">
        <v>72</v>
      </c>
    </row>
    <row r="71" spans="1:10" ht="13.5">
      <c r="A71">
        <v>73</v>
      </c>
      <c r="B71" t="s">
        <v>656</v>
      </c>
      <c r="C71" t="s">
        <v>657</v>
      </c>
      <c r="D71" t="s">
        <v>658</v>
      </c>
      <c r="E71" t="s">
        <v>434</v>
      </c>
      <c r="F71" t="s">
        <v>616</v>
      </c>
      <c r="G71" s="1" t="s">
        <v>659</v>
      </c>
      <c r="H71" t="s">
        <v>660</v>
      </c>
      <c r="I71" t="s">
        <v>661</v>
      </c>
      <c r="J71">
        <v>73</v>
      </c>
    </row>
    <row r="72" spans="1:10" ht="13.5">
      <c r="A72">
        <v>74</v>
      </c>
      <c r="B72" t="s">
        <v>662</v>
      </c>
      <c r="C72" t="s">
        <v>663</v>
      </c>
      <c r="D72" t="s">
        <v>664</v>
      </c>
      <c r="E72" t="s">
        <v>434</v>
      </c>
      <c r="F72" t="s">
        <v>616</v>
      </c>
      <c r="G72" s="1" t="s">
        <v>665</v>
      </c>
      <c r="H72" t="s">
        <v>666</v>
      </c>
      <c r="I72" t="s">
        <v>667</v>
      </c>
      <c r="J72">
        <v>74</v>
      </c>
    </row>
    <row r="73" spans="1:10" ht="13.5">
      <c r="A73">
        <v>75</v>
      </c>
      <c r="B73" t="s">
        <v>668</v>
      </c>
      <c r="C73" t="s">
        <v>669</v>
      </c>
      <c r="D73" t="s">
        <v>670</v>
      </c>
      <c r="E73" t="s">
        <v>434</v>
      </c>
      <c r="F73" t="s">
        <v>616</v>
      </c>
      <c r="G73" s="1" t="s">
        <v>671</v>
      </c>
      <c r="H73" t="s">
        <v>672</v>
      </c>
      <c r="I73" t="s">
        <v>673</v>
      </c>
      <c r="J73">
        <v>75</v>
      </c>
    </row>
    <row r="74" spans="1:10" ht="13.5">
      <c r="A74">
        <v>76</v>
      </c>
      <c r="B74" t="s">
        <v>674</v>
      </c>
      <c r="C74" t="s">
        <v>675</v>
      </c>
      <c r="D74" t="s">
        <v>676</v>
      </c>
      <c r="E74" t="s">
        <v>434</v>
      </c>
      <c r="F74" t="s">
        <v>616</v>
      </c>
      <c r="G74" s="1" t="s">
        <v>677</v>
      </c>
      <c r="H74" t="s">
        <v>678</v>
      </c>
      <c r="I74" t="s">
        <v>679</v>
      </c>
      <c r="J74">
        <v>76</v>
      </c>
    </row>
    <row r="75" spans="1:10" ht="13.5">
      <c r="A75">
        <v>77</v>
      </c>
      <c r="B75" t="s">
        <v>680</v>
      </c>
      <c r="C75" t="s">
        <v>681</v>
      </c>
      <c r="D75" t="s">
        <v>682</v>
      </c>
      <c r="E75" t="s">
        <v>434</v>
      </c>
      <c r="F75" t="s">
        <v>616</v>
      </c>
      <c r="G75" s="1" t="s">
        <v>683</v>
      </c>
      <c r="H75" t="s">
        <v>684</v>
      </c>
      <c r="I75" t="s">
        <v>685</v>
      </c>
      <c r="J75">
        <v>77</v>
      </c>
    </row>
    <row r="76" spans="1:10" ht="13.5">
      <c r="A76">
        <v>78</v>
      </c>
      <c r="B76" t="s">
        <v>686</v>
      </c>
      <c r="C76" t="s">
        <v>687</v>
      </c>
      <c r="D76" t="s">
        <v>688</v>
      </c>
      <c r="E76" t="s">
        <v>434</v>
      </c>
      <c r="F76" t="s">
        <v>616</v>
      </c>
      <c r="G76" s="1" t="s">
        <v>689</v>
      </c>
      <c r="H76" t="s">
        <v>690</v>
      </c>
      <c r="I76" t="s">
        <v>691</v>
      </c>
      <c r="J76">
        <v>78</v>
      </c>
    </row>
    <row r="77" spans="1:10" ht="13.5">
      <c r="A77">
        <v>79</v>
      </c>
      <c r="B77" t="s">
        <v>692</v>
      </c>
      <c r="C77" t="s">
        <v>693</v>
      </c>
      <c r="D77" t="s">
        <v>694</v>
      </c>
      <c r="E77" t="s">
        <v>434</v>
      </c>
      <c r="F77" t="s">
        <v>616</v>
      </c>
      <c r="G77" s="1" t="s">
        <v>695</v>
      </c>
      <c r="H77" t="s">
        <v>696</v>
      </c>
      <c r="I77" t="s">
        <v>697</v>
      </c>
      <c r="J77">
        <v>79</v>
      </c>
    </row>
    <row r="78" spans="1:10" ht="13.5">
      <c r="A78">
        <v>81</v>
      </c>
      <c r="B78" t="s">
        <v>698</v>
      </c>
      <c r="C78" t="s">
        <v>699</v>
      </c>
      <c r="D78" t="s">
        <v>700</v>
      </c>
      <c r="E78" t="s">
        <v>434</v>
      </c>
      <c r="F78" t="s">
        <v>616</v>
      </c>
      <c r="G78" s="1" t="s">
        <v>701</v>
      </c>
      <c r="H78" t="s">
        <v>702</v>
      </c>
      <c r="I78" t="s">
        <v>703</v>
      </c>
      <c r="J78">
        <v>81</v>
      </c>
    </row>
    <row r="79" spans="1:10" ht="13.5">
      <c r="A79">
        <v>82</v>
      </c>
      <c r="B79" t="s">
        <v>704</v>
      </c>
      <c r="C79" t="s">
        <v>705</v>
      </c>
      <c r="D79" t="s">
        <v>706</v>
      </c>
      <c r="E79" t="s">
        <v>434</v>
      </c>
      <c r="F79" t="s">
        <v>616</v>
      </c>
      <c r="G79" s="1" t="s">
        <v>707</v>
      </c>
      <c r="H79" t="s">
        <v>708</v>
      </c>
      <c r="I79" t="s">
        <v>709</v>
      </c>
      <c r="J79">
        <v>82</v>
      </c>
    </row>
    <row r="80" spans="1:10" ht="13.5">
      <c r="A80">
        <v>83</v>
      </c>
      <c r="B80" t="s">
        <v>710</v>
      </c>
      <c r="C80" t="s">
        <v>711</v>
      </c>
      <c r="D80" t="s">
        <v>712</v>
      </c>
      <c r="E80" t="s">
        <v>434</v>
      </c>
      <c r="F80" t="s">
        <v>616</v>
      </c>
      <c r="G80" s="1" t="s">
        <v>713</v>
      </c>
      <c r="H80" t="s">
        <v>714</v>
      </c>
      <c r="I80" t="s">
        <v>715</v>
      </c>
      <c r="J80">
        <v>83</v>
      </c>
    </row>
    <row r="81" spans="1:10" ht="13.5">
      <c r="A81">
        <v>84</v>
      </c>
      <c r="B81" t="s">
        <v>716</v>
      </c>
      <c r="C81" t="s">
        <v>717</v>
      </c>
      <c r="D81" t="s">
        <v>718</v>
      </c>
      <c r="E81" t="s">
        <v>434</v>
      </c>
      <c r="F81" t="s">
        <v>616</v>
      </c>
      <c r="G81" s="1" t="s">
        <v>719</v>
      </c>
      <c r="H81" t="s">
        <v>720</v>
      </c>
      <c r="I81" t="s">
        <v>721</v>
      </c>
      <c r="J81">
        <v>84</v>
      </c>
    </row>
    <row r="82" spans="1:10" ht="13.5">
      <c r="A82">
        <v>85</v>
      </c>
      <c r="B82" t="s">
        <v>722</v>
      </c>
      <c r="C82" t="s">
        <v>723</v>
      </c>
      <c r="D82" t="s">
        <v>724</v>
      </c>
      <c r="E82" t="s">
        <v>434</v>
      </c>
      <c r="F82" t="s">
        <v>616</v>
      </c>
      <c r="G82" s="1" t="s">
        <v>725</v>
      </c>
      <c r="H82" t="s">
        <v>726</v>
      </c>
      <c r="I82" t="s">
        <v>727</v>
      </c>
      <c r="J82">
        <v>85</v>
      </c>
    </row>
    <row r="83" spans="1:10" ht="13.5">
      <c r="A83">
        <v>86</v>
      </c>
      <c r="B83" t="s">
        <v>728</v>
      </c>
      <c r="C83" t="s">
        <v>729</v>
      </c>
      <c r="D83" t="s">
        <v>730</v>
      </c>
      <c r="E83" t="s">
        <v>434</v>
      </c>
      <c r="F83" t="s">
        <v>616</v>
      </c>
      <c r="G83" s="1" t="s">
        <v>731</v>
      </c>
      <c r="H83" t="s">
        <v>732</v>
      </c>
      <c r="I83" t="s">
        <v>733</v>
      </c>
      <c r="J83">
        <v>86</v>
      </c>
    </row>
    <row r="84" spans="1:10" ht="13.5">
      <c r="A84">
        <v>87</v>
      </c>
      <c r="B84" t="s">
        <v>734</v>
      </c>
      <c r="C84" t="s">
        <v>735</v>
      </c>
      <c r="D84" t="s">
        <v>736</v>
      </c>
      <c r="E84" t="s">
        <v>434</v>
      </c>
      <c r="F84" t="s">
        <v>616</v>
      </c>
      <c r="G84" s="1" t="s">
        <v>737</v>
      </c>
      <c r="H84" t="s">
        <v>738</v>
      </c>
      <c r="I84" t="s">
        <v>739</v>
      </c>
      <c r="J84">
        <v>87</v>
      </c>
    </row>
    <row r="85" spans="1:10" ht="13.5">
      <c r="A85" s="5">
        <v>89</v>
      </c>
      <c r="B85" t="s">
        <v>740</v>
      </c>
      <c r="C85" t="s">
        <v>741</v>
      </c>
      <c r="D85" t="s">
        <v>742</v>
      </c>
      <c r="E85" t="s">
        <v>434</v>
      </c>
      <c r="F85" t="s">
        <v>616</v>
      </c>
      <c r="G85" s="1" t="s">
        <v>743</v>
      </c>
      <c r="H85" t="s">
        <v>744</v>
      </c>
      <c r="I85" t="s">
        <v>745</v>
      </c>
      <c r="J85">
        <v>89</v>
      </c>
    </row>
    <row r="86" spans="1:10" ht="13.5">
      <c r="A86" s="5">
        <v>90</v>
      </c>
      <c r="B86" t="s">
        <v>746</v>
      </c>
      <c r="C86" t="s">
        <v>747</v>
      </c>
      <c r="D86" t="s">
        <v>748</v>
      </c>
      <c r="E86" t="s">
        <v>434</v>
      </c>
      <c r="F86" t="s">
        <v>616</v>
      </c>
      <c r="G86" s="1" t="s">
        <v>749</v>
      </c>
      <c r="H86" t="s">
        <v>750</v>
      </c>
      <c r="I86" t="s">
        <v>751</v>
      </c>
      <c r="J86">
        <v>90</v>
      </c>
    </row>
    <row r="87" spans="1:10" ht="13.5">
      <c r="A87">
        <v>92</v>
      </c>
      <c r="B87" s="398" t="s">
        <v>752</v>
      </c>
      <c r="C87" s="4" t="s">
        <v>753</v>
      </c>
      <c r="D87" s="4" t="s">
        <v>754</v>
      </c>
      <c r="E87" t="s">
        <v>755</v>
      </c>
      <c r="F87" t="s">
        <v>756</v>
      </c>
      <c r="G87" s="1" t="s">
        <v>757</v>
      </c>
      <c r="H87" t="s">
        <v>758</v>
      </c>
      <c r="I87" t="s">
        <v>759</v>
      </c>
      <c r="J87">
        <v>92</v>
      </c>
    </row>
    <row r="88" spans="1:10" ht="13.5">
      <c r="A88">
        <v>93</v>
      </c>
      <c r="B88" s="398" t="s">
        <v>760</v>
      </c>
      <c r="C88" s="4" t="s">
        <v>761</v>
      </c>
      <c r="D88" s="4" t="s">
        <v>762</v>
      </c>
      <c r="E88" t="s">
        <v>755</v>
      </c>
      <c r="F88" t="s">
        <v>763</v>
      </c>
      <c r="G88" s="1" t="s">
        <v>764</v>
      </c>
      <c r="H88" t="s">
        <v>765</v>
      </c>
      <c r="I88" t="s">
        <v>766</v>
      </c>
      <c r="J88">
        <v>93</v>
      </c>
    </row>
    <row r="89" spans="1:10" ht="13.5">
      <c r="A89">
        <v>94</v>
      </c>
      <c r="B89" s="398" t="s">
        <v>767</v>
      </c>
      <c r="C89" s="4" t="s">
        <v>768</v>
      </c>
      <c r="D89" s="4" t="s">
        <v>769</v>
      </c>
      <c r="E89" t="s">
        <v>755</v>
      </c>
      <c r="F89" t="s">
        <v>763</v>
      </c>
      <c r="G89" s="1" t="s">
        <v>770</v>
      </c>
      <c r="H89" t="s">
        <v>771</v>
      </c>
      <c r="I89" t="s">
        <v>772</v>
      </c>
      <c r="J89">
        <v>94</v>
      </c>
    </row>
    <row r="90" spans="1:10" ht="13.5">
      <c r="A90">
        <v>95</v>
      </c>
      <c r="B90" s="398" t="s">
        <v>773</v>
      </c>
      <c r="C90" s="4" t="s">
        <v>774</v>
      </c>
      <c r="D90" s="4" t="s">
        <v>775</v>
      </c>
      <c r="E90" t="s">
        <v>755</v>
      </c>
      <c r="F90" t="s">
        <v>763</v>
      </c>
      <c r="G90" s="1" t="s">
        <v>776</v>
      </c>
      <c r="H90" t="s">
        <v>777</v>
      </c>
      <c r="I90" t="s">
        <v>778</v>
      </c>
      <c r="J90">
        <v>95</v>
      </c>
    </row>
    <row r="91" spans="1:10" ht="13.5">
      <c r="A91">
        <v>96</v>
      </c>
      <c r="B91" s="398" t="s">
        <v>779</v>
      </c>
      <c r="C91" s="4" t="s">
        <v>780</v>
      </c>
      <c r="D91" s="4" t="s">
        <v>781</v>
      </c>
      <c r="E91" t="s">
        <v>755</v>
      </c>
      <c r="F91" t="s">
        <v>763</v>
      </c>
      <c r="G91" s="1" t="s">
        <v>782</v>
      </c>
      <c r="H91" t="s">
        <v>783</v>
      </c>
      <c r="I91" t="s">
        <v>784</v>
      </c>
      <c r="J91">
        <v>96</v>
      </c>
    </row>
    <row r="92" spans="1:10" ht="13.5">
      <c r="A92">
        <v>98</v>
      </c>
      <c r="B92" s="398" t="s">
        <v>785</v>
      </c>
      <c r="C92" s="4" t="s">
        <v>786</v>
      </c>
      <c r="D92" s="4" t="s">
        <v>787</v>
      </c>
      <c r="E92" t="s">
        <v>755</v>
      </c>
      <c r="F92" t="s">
        <v>763</v>
      </c>
      <c r="G92" s="1" t="s">
        <v>788</v>
      </c>
      <c r="H92" t="s">
        <v>789</v>
      </c>
      <c r="I92" t="s">
        <v>790</v>
      </c>
      <c r="J92">
        <v>98</v>
      </c>
    </row>
    <row r="93" spans="1:10" ht="13.5">
      <c r="A93">
        <v>99</v>
      </c>
      <c r="B93" s="398" t="s">
        <v>791</v>
      </c>
      <c r="C93" s="4" t="s">
        <v>792</v>
      </c>
      <c r="D93" s="4" t="s">
        <v>793</v>
      </c>
      <c r="E93" t="s">
        <v>755</v>
      </c>
      <c r="F93" t="s">
        <v>763</v>
      </c>
      <c r="G93" s="1" t="s">
        <v>794</v>
      </c>
      <c r="H93" t="s">
        <v>795</v>
      </c>
      <c r="I93" t="s">
        <v>796</v>
      </c>
      <c r="J93">
        <v>99</v>
      </c>
    </row>
    <row r="94" spans="1:10" ht="13.5">
      <c r="A94">
        <v>100</v>
      </c>
      <c r="B94" s="398" t="s">
        <v>797</v>
      </c>
      <c r="C94" s="4" t="s">
        <v>798</v>
      </c>
      <c r="D94" s="4" t="s">
        <v>799</v>
      </c>
      <c r="E94" t="s">
        <v>755</v>
      </c>
      <c r="F94" t="s">
        <v>763</v>
      </c>
      <c r="G94" s="1" t="s">
        <v>800</v>
      </c>
      <c r="H94" t="s">
        <v>801</v>
      </c>
      <c r="I94" t="s">
        <v>802</v>
      </c>
      <c r="J94">
        <v>100</v>
      </c>
    </row>
    <row r="95" spans="1:10" ht="13.5">
      <c r="A95">
        <v>101</v>
      </c>
      <c r="B95" s="398" t="s">
        <v>803</v>
      </c>
      <c r="C95" s="4" t="s">
        <v>804</v>
      </c>
      <c r="D95" s="4" t="s">
        <v>805</v>
      </c>
      <c r="E95" t="s">
        <v>755</v>
      </c>
      <c r="F95" t="s">
        <v>763</v>
      </c>
      <c r="G95" s="1" t="s">
        <v>806</v>
      </c>
      <c r="H95" t="s">
        <v>807</v>
      </c>
      <c r="I95" t="s">
        <v>808</v>
      </c>
      <c r="J95">
        <v>101</v>
      </c>
    </row>
    <row r="96" spans="1:10" ht="13.5">
      <c r="A96">
        <v>103</v>
      </c>
      <c r="B96" s="398" t="s">
        <v>809</v>
      </c>
      <c r="C96" s="4" t="s">
        <v>810</v>
      </c>
      <c r="D96" s="4" t="s">
        <v>811</v>
      </c>
      <c r="E96" t="s">
        <v>755</v>
      </c>
      <c r="F96" t="s">
        <v>756</v>
      </c>
      <c r="G96" s="1" t="s">
        <v>812</v>
      </c>
      <c r="H96" t="s">
        <v>813</v>
      </c>
      <c r="I96" t="s">
        <v>814</v>
      </c>
      <c r="J96">
        <v>103</v>
      </c>
    </row>
    <row r="97" spans="1:10" ht="13.5">
      <c r="A97">
        <v>104</v>
      </c>
      <c r="B97" s="398" t="s">
        <v>815</v>
      </c>
      <c r="C97" s="4" t="s">
        <v>816</v>
      </c>
      <c r="D97" s="4" t="s">
        <v>817</v>
      </c>
      <c r="E97" t="s">
        <v>755</v>
      </c>
      <c r="F97" t="s">
        <v>756</v>
      </c>
      <c r="G97" s="1" t="s">
        <v>818</v>
      </c>
      <c r="H97" t="s">
        <v>819</v>
      </c>
      <c r="I97" t="s">
        <v>820</v>
      </c>
      <c r="J97">
        <v>104</v>
      </c>
    </row>
    <row r="98" spans="1:10" ht="13.5">
      <c r="A98">
        <v>105</v>
      </c>
      <c r="B98" s="398" t="s">
        <v>821</v>
      </c>
      <c r="C98" s="4" t="s">
        <v>822</v>
      </c>
      <c r="D98" s="4" t="s">
        <v>823</v>
      </c>
      <c r="E98" t="s">
        <v>755</v>
      </c>
      <c r="F98" t="s">
        <v>756</v>
      </c>
      <c r="G98" s="1" t="s">
        <v>824</v>
      </c>
      <c r="H98" t="s">
        <v>825</v>
      </c>
      <c r="I98" t="s">
        <v>826</v>
      </c>
      <c r="J98">
        <v>105</v>
      </c>
    </row>
    <row r="99" spans="1:10" ht="13.5">
      <c r="A99">
        <v>106</v>
      </c>
      <c r="B99" s="398" t="s">
        <v>827</v>
      </c>
      <c r="C99" s="4" t="s">
        <v>828</v>
      </c>
      <c r="D99" s="4" t="s">
        <v>829</v>
      </c>
      <c r="E99" t="s">
        <v>755</v>
      </c>
      <c r="F99" t="s">
        <v>756</v>
      </c>
      <c r="G99" s="1" t="s">
        <v>830</v>
      </c>
      <c r="H99" t="s">
        <v>831</v>
      </c>
      <c r="I99" t="s">
        <v>832</v>
      </c>
      <c r="J99">
        <v>106</v>
      </c>
    </row>
    <row r="100" spans="1:10" ht="13.5">
      <c r="A100">
        <v>107</v>
      </c>
      <c r="B100" s="398" t="s">
        <v>833</v>
      </c>
      <c r="C100" s="4" t="s">
        <v>834</v>
      </c>
      <c r="D100" s="4" t="s">
        <v>835</v>
      </c>
      <c r="E100" t="s">
        <v>755</v>
      </c>
      <c r="F100" t="s">
        <v>756</v>
      </c>
      <c r="G100" s="1" t="s">
        <v>836</v>
      </c>
      <c r="H100" t="s">
        <v>837</v>
      </c>
      <c r="I100" t="s">
        <v>838</v>
      </c>
      <c r="J100">
        <v>107</v>
      </c>
    </row>
    <row r="101" spans="1:10" ht="13.5">
      <c r="A101">
        <v>108</v>
      </c>
      <c r="B101" s="398" t="s">
        <v>839</v>
      </c>
      <c r="C101" s="4" t="s">
        <v>840</v>
      </c>
      <c r="D101" s="4" t="s">
        <v>841</v>
      </c>
      <c r="E101" t="s">
        <v>755</v>
      </c>
      <c r="F101" t="s">
        <v>842</v>
      </c>
      <c r="G101" s="1" t="s">
        <v>843</v>
      </c>
      <c r="H101" t="s">
        <v>844</v>
      </c>
      <c r="I101" t="s">
        <v>845</v>
      </c>
      <c r="J101">
        <v>108</v>
      </c>
    </row>
    <row r="102" spans="1:10" ht="13.5">
      <c r="A102">
        <v>109</v>
      </c>
      <c r="B102" s="398" t="s">
        <v>846</v>
      </c>
      <c r="C102" s="4" t="s">
        <v>847</v>
      </c>
      <c r="D102" s="4" t="s">
        <v>848</v>
      </c>
      <c r="E102" t="s">
        <v>755</v>
      </c>
      <c r="F102" t="s">
        <v>849</v>
      </c>
      <c r="G102" s="1" t="s">
        <v>850</v>
      </c>
      <c r="H102" t="s">
        <v>851</v>
      </c>
      <c r="I102" t="s">
        <v>852</v>
      </c>
      <c r="J102">
        <v>109</v>
      </c>
    </row>
    <row r="103" spans="1:10" ht="13.5">
      <c r="A103">
        <v>110</v>
      </c>
      <c r="B103" s="398" t="s">
        <v>853</v>
      </c>
      <c r="C103" s="4" t="s">
        <v>854</v>
      </c>
      <c r="D103" s="4" t="s">
        <v>855</v>
      </c>
      <c r="E103" t="s">
        <v>755</v>
      </c>
      <c r="F103" t="s">
        <v>756</v>
      </c>
      <c r="G103" s="1" t="s">
        <v>856</v>
      </c>
      <c r="H103" t="s">
        <v>857</v>
      </c>
      <c r="I103" t="s">
        <v>858</v>
      </c>
      <c r="J103">
        <v>110</v>
      </c>
    </row>
    <row r="104" spans="1:10" ht="13.5">
      <c r="A104">
        <v>111</v>
      </c>
      <c r="B104" s="398" t="s">
        <v>859</v>
      </c>
      <c r="C104" s="4" t="s">
        <v>860</v>
      </c>
      <c r="D104" s="6" t="s">
        <v>861</v>
      </c>
      <c r="E104" t="s">
        <v>755</v>
      </c>
      <c r="F104" t="s">
        <v>756</v>
      </c>
      <c r="G104" s="1" t="s">
        <v>862</v>
      </c>
      <c r="H104" t="s">
        <v>863</v>
      </c>
      <c r="I104" t="s">
        <v>864</v>
      </c>
      <c r="J104">
        <v>111</v>
      </c>
    </row>
    <row r="105" spans="1:10" ht="13.5">
      <c r="A105">
        <v>112</v>
      </c>
      <c r="B105" s="398" t="s">
        <v>865</v>
      </c>
      <c r="C105" s="4" t="s">
        <v>866</v>
      </c>
      <c r="D105" s="6" t="s">
        <v>867</v>
      </c>
      <c r="E105" t="s">
        <v>755</v>
      </c>
      <c r="F105" t="s">
        <v>756</v>
      </c>
      <c r="G105" s="1" t="s">
        <v>868</v>
      </c>
      <c r="H105" t="s">
        <v>869</v>
      </c>
      <c r="I105" t="s">
        <v>870</v>
      </c>
      <c r="J105">
        <v>112</v>
      </c>
    </row>
    <row r="106" spans="1:10" ht="13.5">
      <c r="A106">
        <v>113</v>
      </c>
      <c r="B106" s="398" t="s">
        <v>871</v>
      </c>
      <c r="C106" s="4" t="s">
        <v>872</v>
      </c>
      <c r="D106" s="4" t="s">
        <v>873</v>
      </c>
      <c r="E106" t="s">
        <v>755</v>
      </c>
      <c r="F106" t="s">
        <v>756</v>
      </c>
      <c r="G106" s="1" t="s">
        <v>874</v>
      </c>
      <c r="H106" t="s">
        <v>875</v>
      </c>
      <c r="I106" t="s">
        <v>876</v>
      </c>
      <c r="J106">
        <v>113</v>
      </c>
    </row>
    <row r="107" spans="1:10" ht="13.5">
      <c r="A107">
        <v>114</v>
      </c>
      <c r="B107" s="398" t="s">
        <v>877</v>
      </c>
      <c r="C107" s="4" t="s">
        <v>878</v>
      </c>
      <c r="D107" s="4" t="s">
        <v>879</v>
      </c>
      <c r="E107" t="s">
        <v>755</v>
      </c>
      <c r="F107" t="s">
        <v>849</v>
      </c>
      <c r="G107" s="1" t="s">
        <v>880</v>
      </c>
      <c r="H107" t="s">
        <v>881</v>
      </c>
      <c r="I107" t="s">
        <v>882</v>
      </c>
      <c r="J107">
        <v>114</v>
      </c>
    </row>
    <row r="108" spans="1:10" ht="13.5">
      <c r="A108">
        <v>115</v>
      </c>
      <c r="B108" s="4" t="s">
        <v>883</v>
      </c>
      <c r="C108" s="4" t="s">
        <v>884</v>
      </c>
      <c r="D108" s="4" t="s">
        <v>885</v>
      </c>
      <c r="E108" t="s">
        <v>755</v>
      </c>
      <c r="F108" t="s">
        <v>849</v>
      </c>
      <c r="G108" s="1" t="s">
        <v>886</v>
      </c>
      <c r="H108" t="s">
        <v>887</v>
      </c>
      <c r="I108" t="s">
        <v>888</v>
      </c>
      <c r="J108">
        <v>115</v>
      </c>
    </row>
    <row r="109" spans="1:10" ht="13.5">
      <c r="A109">
        <v>116</v>
      </c>
      <c r="B109" s="398" t="s">
        <v>889</v>
      </c>
      <c r="C109" s="4" t="s">
        <v>890</v>
      </c>
      <c r="D109" s="4" t="s">
        <v>891</v>
      </c>
      <c r="E109" t="s">
        <v>755</v>
      </c>
      <c r="F109" t="s">
        <v>849</v>
      </c>
      <c r="G109" s="1" t="s">
        <v>892</v>
      </c>
      <c r="H109" t="s">
        <v>893</v>
      </c>
      <c r="I109" t="s">
        <v>894</v>
      </c>
      <c r="J109">
        <v>116</v>
      </c>
    </row>
    <row r="110" spans="1:10" ht="13.5">
      <c r="A110">
        <v>117</v>
      </c>
      <c r="B110" s="398" t="s">
        <v>895</v>
      </c>
      <c r="C110" s="4" t="s">
        <v>896</v>
      </c>
      <c r="D110" s="4" t="s">
        <v>897</v>
      </c>
      <c r="E110" t="s">
        <v>755</v>
      </c>
      <c r="F110" t="s">
        <v>849</v>
      </c>
      <c r="G110" s="1" t="s">
        <v>898</v>
      </c>
      <c r="H110" t="s">
        <v>899</v>
      </c>
      <c r="I110" t="s">
        <v>900</v>
      </c>
      <c r="J110">
        <v>117</v>
      </c>
    </row>
    <row r="111" spans="1:10" ht="13.5">
      <c r="A111">
        <v>118</v>
      </c>
      <c r="B111" s="398" t="s">
        <v>901</v>
      </c>
      <c r="C111" s="4" t="s">
        <v>902</v>
      </c>
      <c r="D111" s="4" t="s">
        <v>903</v>
      </c>
      <c r="E111" t="s">
        <v>755</v>
      </c>
      <c r="F111" t="s">
        <v>849</v>
      </c>
      <c r="G111" s="1" t="s">
        <v>904</v>
      </c>
      <c r="H111" t="s">
        <v>905</v>
      </c>
      <c r="I111" t="s">
        <v>906</v>
      </c>
      <c r="J111">
        <v>118</v>
      </c>
    </row>
    <row r="112" spans="1:10" ht="13.5">
      <c r="A112">
        <v>119</v>
      </c>
      <c r="B112" s="398" t="s">
        <v>907</v>
      </c>
      <c r="C112" s="4" t="s">
        <v>908</v>
      </c>
      <c r="D112" s="4" t="s">
        <v>909</v>
      </c>
      <c r="E112" t="s">
        <v>755</v>
      </c>
      <c r="F112" t="s">
        <v>849</v>
      </c>
      <c r="G112" s="1" t="s">
        <v>910</v>
      </c>
      <c r="H112" t="s">
        <v>911</v>
      </c>
      <c r="I112" t="s">
        <v>912</v>
      </c>
      <c r="J112">
        <v>119</v>
      </c>
    </row>
    <row r="113" spans="1:10" ht="13.5">
      <c r="A113">
        <v>120</v>
      </c>
      <c r="B113" s="398" t="s">
        <v>913</v>
      </c>
      <c r="C113" s="4" t="s">
        <v>914</v>
      </c>
      <c r="D113" s="4" t="s">
        <v>915</v>
      </c>
      <c r="E113" t="s">
        <v>755</v>
      </c>
      <c r="F113" t="s">
        <v>849</v>
      </c>
      <c r="G113" s="1" t="s">
        <v>916</v>
      </c>
      <c r="H113" t="s">
        <v>917</v>
      </c>
      <c r="I113" t="s">
        <v>918</v>
      </c>
      <c r="J113">
        <v>120</v>
      </c>
    </row>
    <row r="114" spans="1:10" ht="13.5">
      <c r="A114">
        <v>121</v>
      </c>
      <c r="B114" s="398" t="s">
        <v>919</v>
      </c>
      <c r="C114" s="4" t="s">
        <v>920</v>
      </c>
      <c r="D114" s="4" t="s">
        <v>921</v>
      </c>
      <c r="E114" t="s">
        <v>755</v>
      </c>
      <c r="F114" t="s">
        <v>922</v>
      </c>
      <c r="G114" s="1" t="s">
        <v>923</v>
      </c>
      <c r="H114" t="s">
        <v>924</v>
      </c>
      <c r="I114" t="s">
        <v>925</v>
      </c>
      <c r="J114">
        <v>121</v>
      </c>
    </row>
    <row r="115" spans="1:10" ht="13.5">
      <c r="A115">
        <v>122</v>
      </c>
      <c r="B115" s="398" t="s">
        <v>926</v>
      </c>
      <c r="C115" s="4" t="s">
        <v>927</v>
      </c>
      <c r="D115" s="4" t="s">
        <v>928</v>
      </c>
      <c r="E115" t="s">
        <v>755</v>
      </c>
      <c r="F115" t="s">
        <v>922</v>
      </c>
      <c r="G115" s="1" t="s">
        <v>929</v>
      </c>
      <c r="H115" t="s">
        <v>930</v>
      </c>
      <c r="I115" t="s">
        <v>931</v>
      </c>
      <c r="J115">
        <v>122</v>
      </c>
    </row>
    <row r="116" spans="1:10" ht="13.5">
      <c r="A116">
        <v>123</v>
      </c>
      <c r="B116" s="398" t="s">
        <v>932</v>
      </c>
      <c r="C116" s="4" t="s">
        <v>933</v>
      </c>
      <c r="D116" s="4" t="s">
        <v>934</v>
      </c>
      <c r="E116" t="s">
        <v>755</v>
      </c>
      <c r="F116" t="s">
        <v>922</v>
      </c>
      <c r="G116" s="1" t="s">
        <v>935</v>
      </c>
      <c r="H116" t="s">
        <v>936</v>
      </c>
      <c r="I116" t="s">
        <v>937</v>
      </c>
      <c r="J116">
        <v>123</v>
      </c>
    </row>
    <row r="117" spans="1:10" ht="13.5">
      <c r="A117">
        <v>124</v>
      </c>
      <c r="B117" s="398" t="s">
        <v>938</v>
      </c>
      <c r="C117" s="4" t="s">
        <v>939</v>
      </c>
      <c r="D117" s="4" t="s">
        <v>940</v>
      </c>
      <c r="E117" t="s">
        <v>755</v>
      </c>
      <c r="F117" t="s">
        <v>941</v>
      </c>
      <c r="G117" s="1" t="s">
        <v>942</v>
      </c>
      <c r="H117" t="s">
        <v>943</v>
      </c>
      <c r="I117" t="s">
        <v>944</v>
      </c>
      <c r="J117">
        <v>124</v>
      </c>
    </row>
    <row r="118" spans="1:10" ht="13.5">
      <c r="A118">
        <v>125</v>
      </c>
      <c r="B118" s="398" t="s">
        <v>945</v>
      </c>
      <c r="C118" s="4" t="s">
        <v>946</v>
      </c>
      <c r="D118" s="4" t="s">
        <v>947</v>
      </c>
      <c r="E118" t="s">
        <v>755</v>
      </c>
      <c r="F118" t="s">
        <v>941</v>
      </c>
      <c r="G118" s="1" t="s">
        <v>948</v>
      </c>
      <c r="H118" t="s">
        <v>949</v>
      </c>
      <c r="I118" t="s">
        <v>950</v>
      </c>
      <c r="J118">
        <v>125</v>
      </c>
    </row>
    <row r="119" spans="1:10" ht="13.5">
      <c r="A119">
        <v>126</v>
      </c>
      <c r="B119" s="398" t="s">
        <v>951</v>
      </c>
      <c r="C119" s="4" t="s">
        <v>952</v>
      </c>
      <c r="D119" s="4" t="s">
        <v>953</v>
      </c>
      <c r="E119" t="s">
        <v>755</v>
      </c>
      <c r="F119" t="s">
        <v>941</v>
      </c>
      <c r="G119" s="1" t="s">
        <v>954</v>
      </c>
      <c r="H119" t="s">
        <v>955</v>
      </c>
      <c r="I119" t="s">
        <v>956</v>
      </c>
      <c r="J119">
        <v>126</v>
      </c>
    </row>
    <row r="120" spans="1:10" ht="13.5">
      <c r="A120">
        <v>127</v>
      </c>
      <c r="B120" s="398" t="s">
        <v>957</v>
      </c>
      <c r="C120" s="4" t="s">
        <v>958</v>
      </c>
      <c r="D120" s="4" t="s">
        <v>959</v>
      </c>
      <c r="E120" t="s">
        <v>755</v>
      </c>
      <c r="F120" t="s">
        <v>941</v>
      </c>
      <c r="G120" s="1" t="s">
        <v>960</v>
      </c>
      <c r="H120" t="s">
        <v>961</v>
      </c>
      <c r="I120" t="s">
        <v>962</v>
      </c>
      <c r="J120">
        <v>127</v>
      </c>
    </row>
    <row r="121" spans="1:10" ht="13.5">
      <c r="A121">
        <v>128</v>
      </c>
      <c r="B121" s="398" t="s">
        <v>963</v>
      </c>
      <c r="C121" s="4" t="s">
        <v>964</v>
      </c>
      <c r="D121" s="4" t="s">
        <v>965</v>
      </c>
      <c r="E121" t="s">
        <v>755</v>
      </c>
      <c r="F121" t="s">
        <v>941</v>
      </c>
      <c r="G121" s="1" t="s">
        <v>966</v>
      </c>
      <c r="H121" t="s">
        <v>967</v>
      </c>
      <c r="I121" t="s">
        <v>968</v>
      </c>
      <c r="J121">
        <v>128</v>
      </c>
    </row>
    <row r="122" spans="1:10" ht="13.5">
      <c r="A122">
        <v>129</v>
      </c>
      <c r="B122" s="398" t="s">
        <v>969</v>
      </c>
      <c r="C122" s="4" t="s">
        <v>970</v>
      </c>
      <c r="D122" s="4" t="s">
        <v>971</v>
      </c>
      <c r="E122" t="s">
        <v>755</v>
      </c>
      <c r="F122" t="s">
        <v>941</v>
      </c>
      <c r="G122" s="1" t="s">
        <v>972</v>
      </c>
      <c r="H122" t="s">
        <v>973</v>
      </c>
      <c r="I122" t="s">
        <v>974</v>
      </c>
      <c r="J122">
        <v>129</v>
      </c>
    </row>
    <row r="123" spans="1:10" ht="13.5">
      <c r="A123">
        <v>130</v>
      </c>
      <c r="B123" s="398" t="s">
        <v>975</v>
      </c>
      <c r="C123" s="4" t="s">
        <v>976</v>
      </c>
      <c r="D123" s="4" t="s">
        <v>977</v>
      </c>
      <c r="E123" t="s">
        <v>755</v>
      </c>
      <c r="F123" t="s">
        <v>941</v>
      </c>
      <c r="G123" s="1" t="s">
        <v>978</v>
      </c>
      <c r="H123" t="s">
        <v>979</v>
      </c>
      <c r="I123" t="s">
        <v>980</v>
      </c>
      <c r="J123">
        <v>130</v>
      </c>
    </row>
    <row r="124" spans="1:10" ht="13.5">
      <c r="A124">
        <v>131</v>
      </c>
      <c r="B124" s="4"/>
      <c r="C124" s="4"/>
      <c r="D124" s="4"/>
      <c r="J124">
        <v>131</v>
      </c>
    </row>
    <row r="125" spans="1:10" ht="13.5">
      <c r="A125">
        <v>132</v>
      </c>
      <c r="B125" s="398" t="s">
        <v>981</v>
      </c>
      <c r="C125" s="4" t="s">
        <v>982</v>
      </c>
      <c r="D125" s="4" t="s">
        <v>983</v>
      </c>
      <c r="E125" t="s">
        <v>984</v>
      </c>
      <c r="F125" t="s">
        <v>985</v>
      </c>
      <c r="G125" s="1" t="s">
        <v>986</v>
      </c>
      <c r="H125" t="s">
        <v>987</v>
      </c>
      <c r="I125" t="s">
        <v>988</v>
      </c>
      <c r="J125">
        <v>132</v>
      </c>
    </row>
    <row r="126" spans="1:10" ht="13.5">
      <c r="A126">
        <v>133</v>
      </c>
      <c r="B126" s="398" t="s">
        <v>989</v>
      </c>
      <c r="C126" s="4" t="s">
        <v>990</v>
      </c>
      <c r="D126" s="4" t="s">
        <v>991</v>
      </c>
      <c r="E126" t="s">
        <v>984</v>
      </c>
      <c r="F126" t="s">
        <v>985</v>
      </c>
      <c r="G126" s="1" t="s">
        <v>992</v>
      </c>
      <c r="H126" t="s">
        <v>993</v>
      </c>
      <c r="I126" t="s">
        <v>994</v>
      </c>
      <c r="J126">
        <v>133</v>
      </c>
    </row>
    <row r="127" spans="1:10" ht="13.5">
      <c r="A127">
        <v>134</v>
      </c>
      <c r="B127" s="398" t="s">
        <v>995</v>
      </c>
      <c r="C127" s="4" t="s">
        <v>996</v>
      </c>
      <c r="D127" s="4" t="s">
        <v>997</v>
      </c>
      <c r="E127" t="s">
        <v>984</v>
      </c>
      <c r="F127" t="s">
        <v>985</v>
      </c>
      <c r="G127" s="1" t="s">
        <v>998</v>
      </c>
      <c r="H127" t="s">
        <v>999</v>
      </c>
      <c r="I127" t="s">
        <v>1000</v>
      </c>
      <c r="J127">
        <v>134</v>
      </c>
    </row>
    <row r="128" spans="1:10" ht="13.5">
      <c r="A128">
        <v>135</v>
      </c>
      <c r="B128" s="398" t="s">
        <v>1001</v>
      </c>
      <c r="C128" s="4" t="s">
        <v>1002</v>
      </c>
      <c r="D128" s="4" t="s">
        <v>1003</v>
      </c>
      <c r="E128" t="s">
        <v>984</v>
      </c>
      <c r="F128" t="s">
        <v>985</v>
      </c>
      <c r="G128" s="1" t="s">
        <v>1004</v>
      </c>
      <c r="H128" t="s">
        <v>1005</v>
      </c>
      <c r="I128" t="s">
        <v>1006</v>
      </c>
      <c r="J128">
        <v>135</v>
      </c>
    </row>
    <row r="129" spans="1:10" ht="13.5">
      <c r="A129">
        <v>136</v>
      </c>
      <c r="B129" s="398" t="s">
        <v>1007</v>
      </c>
      <c r="C129" s="4" t="s">
        <v>1008</v>
      </c>
      <c r="D129" s="4" t="s">
        <v>1009</v>
      </c>
      <c r="E129" t="s">
        <v>984</v>
      </c>
      <c r="F129" t="s">
        <v>985</v>
      </c>
      <c r="G129" s="1" t="s">
        <v>1010</v>
      </c>
      <c r="H129" t="s">
        <v>1011</v>
      </c>
      <c r="I129" t="s">
        <v>1012</v>
      </c>
      <c r="J129">
        <v>136</v>
      </c>
    </row>
    <row r="130" spans="1:10" ht="13.5">
      <c r="A130">
        <v>137</v>
      </c>
      <c r="B130" s="398" t="s">
        <v>1013</v>
      </c>
      <c r="C130" s="4" t="s">
        <v>1014</v>
      </c>
      <c r="D130" s="4" t="s">
        <v>1015</v>
      </c>
      <c r="E130" t="s">
        <v>984</v>
      </c>
      <c r="F130" t="s">
        <v>985</v>
      </c>
      <c r="G130" s="1" t="s">
        <v>1016</v>
      </c>
      <c r="H130" t="s">
        <v>1017</v>
      </c>
      <c r="I130" t="s">
        <v>1018</v>
      </c>
      <c r="J130">
        <v>137</v>
      </c>
    </row>
    <row r="131" spans="1:10" ht="13.5">
      <c r="A131">
        <v>138</v>
      </c>
      <c r="B131" s="398" t="s">
        <v>1019</v>
      </c>
      <c r="C131" s="4" t="s">
        <v>1020</v>
      </c>
      <c r="D131" s="4" t="s">
        <v>1021</v>
      </c>
      <c r="E131" t="s">
        <v>984</v>
      </c>
      <c r="F131" t="s">
        <v>1022</v>
      </c>
      <c r="G131" s="1" t="s">
        <v>1023</v>
      </c>
      <c r="H131" t="s">
        <v>1024</v>
      </c>
      <c r="I131" t="s">
        <v>1025</v>
      </c>
      <c r="J131">
        <v>138</v>
      </c>
    </row>
    <row r="132" spans="1:10" ht="13.5">
      <c r="A132">
        <v>139</v>
      </c>
      <c r="B132" s="398" t="s">
        <v>1026</v>
      </c>
      <c r="C132" s="4" t="s">
        <v>1027</v>
      </c>
      <c r="D132" s="4" t="s">
        <v>1028</v>
      </c>
      <c r="E132" t="s">
        <v>984</v>
      </c>
      <c r="F132" t="s">
        <v>1022</v>
      </c>
      <c r="G132" s="1" t="s">
        <v>1029</v>
      </c>
      <c r="H132" t="s">
        <v>1030</v>
      </c>
      <c r="I132" t="s">
        <v>1031</v>
      </c>
      <c r="J132">
        <v>139</v>
      </c>
    </row>
    <row r="133" spans="1:10" ht="13.5">
      <c r="A133">
        <v>140</v>
      </c>
      <c r="B133" s="398" t="s">
        <v>1032</v>
      </c>
      <c r="C133" s="4" t="s">
        <v>1033</v>
      </c>
      <c r="D133" s="4" t="s">
        <v>1034</v>
      </c>
      <c r="E133" t="s">
        <v>984</v>
      </c>
      <c r="F133" t="s">
        <v>1022</v>
      </c>
      <c r="G133" s="1" t="s">
        <v>1035</v>
      </c>
      <c r="H133" t="s">
        <v>1036</v>
      </c>
      <c r="I133" t="s">
        <v>1037</v>
      </c>
      <c r="J133">
        <v>140</v>
      </c>
    </row>
    <row r="134" spans="1:10" ht="13.5">
      <c r="A134">
        <v>141</v>
      </c>
      <c r="B134" s="398" t="s">
        <v>1038</v>
      </c>
      <c r="C134" s="4" t="s">
        <v>1039</v>
      </c>
      <c r="D134" s="4" t="s">
        <v>1040</v>
      </c>
      <c r="E134" t="s">
        <v>984</v>
      </c>
      <c r="F134" t="s">
        <v>1022</v>
      </c>
      <c r="G134" s="1" t="s">
        <v>1041</v>
      </c>
      <c r="H134" t="s">
        <v>1042</v>
      </c>
      <c r="I134" t="s">
        <v>1043</v>
      </c>
      <c r="J134">
        <v>141</v>
      </c>
    </row>
    <row r="135" spans="1:10" ht="13.5">
      <c r="A135">
        <v>142</v>
      </c>
      <c r="B135" s="398" t="s">
        <v>1044</v>
      </c>
      <c r="C135" s="4" t="s">
        <v>1045</v>
      </c>
      <c r="D135" s="4" t="s">
        <v>1046</v>
      </c>
      <c r="E135" t="s">
        <v>984</v>
      </c>
      <c r="F135" t="s">
        <v>1022</v>
      </c>
      <c r="G135" s="1" t="s">
        <v>1047</v>
      </c>
      <c r="H135" t="s">
        <v>1048</v>
      </c>
      <c r="I135" t="s">
        <v>1049</v>
      </c>
      <c r="J135">
        <v>142</v>
      </c>
    </row>
    <row r="136" spans="1:10" ht="13.5">
      <c r="A136">
        <v>143</v>
      </c>
      <c r="B136" s="398" t="s">
        <v>1050</v>
      </c>
      <c r="C136" s="4" t="s">
        <v>1051</v>
      </c>
      <c r="D136" s="4" t="s">
        <v>1052</v>
      </c>
      <c r="E136" t="s">
        <v>984</v>
      </c>
      <c r="F136" t="s">
        <v>1022</v>
      </c>
      <c r="G136" s="1" t="s">
        <v>1053</v>
      </c>
      <c r="H136" t="s">
        <v>1054</v>
      </c>
      <c r="I136" t="s">
        <v>1055</v>
      </c>
      <c r="J136">
        <v>143</v>
      </c>
    </row>
    <row r="137" spans="1:10" ht="13.5">
      <c r="A137">
        <v>144</v>
      </c>
      <c r="B137" s="398" t="s">
        <v>1056</v>
      </c>
      <c r="C137" s="4" t="s">
        <v>1057</v>
      </c>
      <c r="D137" s="4" t="s">
        <v>1058</v>
      </c>
      <c r="E137" t="s">
        <v>984</v>
      </c>
      <c r="F137" t="s">
        <v>1059</v>
      </c>
      <c r="G137" s="1" t="s">
        <v>1060</v>
      </c>
      <c r="H137" t="s">
        <v>1061</v>
      </c>
      <c r="I137" t="s">
        <v>1062</v>
      </c>
      <c r="J137">
        <v>144</v>
      </c>
    </row>
    <row r="138" spans="1:10" ht="13.5">
      <c r="A138">
        <v>145</v>
      </c>
      <c r="B138" s="398" t="s">
        <v>1063</v>
      </c>
      <c r="C138" s="4" t="s">
        <v>1064</v>
      </c>
      <c r="D138" s="4" t="s">
        <v>1065</v>
      </c>
      <c r="E138" t="s">
        <v>984</v>
      </c>
      <c r="F138" t="s">
        <v>1059</v>
      </c>
      <c r="G138" s="1" t="s">
        <v>1066</v>
      </c>
      <c r="H138" t="s">
        <v>1067</v>
      </c>
      <c r="I138" t="s">
        <v>1068</v>
      </c>
      <c r="J138">
        <v>145</v>
      </c>
    </row>
    <row r="139" spans="1:10" ht="13.5">
      <c r="A139">
        <v>146</v>
      </c>
      <c r="B139" s="398" t="s">
        <v>1069</v>
      </c>
      <c r="C139" s="4" t="s">
        <v>1070</v>
      </c>
      <c r="D139" s="4" t="s">
        <v>1071</v>
      </c>
      <c r="E139" t="s">
        <v>984</v>
      </c>
      <c r="F139" t="s">
        <v>1059</v>
      </c>
      <c r="G139" s="1" t="s">
        <v>1072</v>
      </c>
      <c r="H139" t="s">
        <v>1073</v>
      </c>
      <c r="I139" t="s">
        <v>1074</v>
      </c>
      <c r="J139">
        <v>146</v>
      </c>
    </row>
    <row r="140" spans="1:10" ht="13.5">
      <c r="A140">
        <v>147</v>
      </c>
      <c r="B140" s="398" t="s">
        <v>1075</v>
      </c>
      <c r="C140" s="4" t="s">
        <v>1076</v>
      </c>
      <c r="D140" s="4" t="s">
        <v>1077</v>
      </c>
      <c r="E140" t="s">
        <v>984</v>
      </c>
      <c r="F140" t="s">
        <v>1059</v>
      </c>
      <c r="G140" s="1" t="s">
        <v>1078</v>
      </c>
      <c r="H140" t="s">
        <v>1079</v>
      </c>
      <c r="I140" t="s">
        <v>1080</v>
      </c>
      <c r="J140">
        <v>147</v>
      </c>
    </row>
    <row r="141" spans="1:10" ht="13.5">
      <c r="A141">
        <v>148</v>
      </c>
      <c r="B141" s="398" t="s">
        <v>1081</v>
      </c>
      <c r="C141" s="4" t="s">
        <v>1082</v>
      </c>
      <c r="D141" s="4" t="s">
        <v>1083</v>
      </c>
      <c r="E141" t="s">
        <v>984</v>
      </c>
      <c r="F141" t="s">
        <v>1059</v>
      </c>
      <c r="G141" s="1" t="s">
        <v>1084</v>
      </c>
      <c r="H141" t="s">
        <v>1085</v>
      </c>
      <c r="I141" t="s">
        <v>1086</v>
      </c>
      <c r="J141">
        <v>148</v>
      </c>
    </row>
    <row r="142" spans="1:10" ht="13.5">
      <c r="A142">
        <v>149</v>
      </c>
      <c r="B142" s="398" t="s">
        <v>1087</v>
      </c>
      <c r="C142" s="4" t="s">
        <v>1088</v>
      </c>
      <c r="D142" s="4" t="s">
        <v>1089</v>
      </c>
      <c r="E142" t="s">
        <v>984</v>
      </c>
      <c r="F142" t="s">
        <v>1059</v>
      </c>
      <c r="G142" s="1" t="s">
        <v>1090</v>
      </c>
      <c r="H142" t="s">
        <v>1091</v>
      </c>
      <c r="I142" t="s">
        <v>1092</v>
      </c>
      <c r="J142">
        <v>149</v>
      </c>
    </row>
    <row r="143" spans="1:10" ht="13.5">
      <c r="A143">
        <v>150</v>
      </c>
      <c r="B143" s="398" t="s">
        <v>1093</v>
      </c>
      <c r="C143" s="4" t="s">
        <v>1094</v>
      </c>
      <c r="D143" s="4" t="s">
        <v>1095</v>
      </c>
      <c r="E143" t="s">
        <v>984</v>
      </c>
      <c r="F143" t="s">
        <v>1096</v>
      </c>
      <c r="G143" s="1" t="s">
        <v>1097</v>
      </c>
      <c r="H143" t="s">
        <v>1098</v>
      </c>
      <c r="I143" t="s">
        <v>1099</v>
      </c>
      <c r="J143">
        <v>150</v>
      </c>
    </row>
    <row r="144" spans="1:10" ht="13.5">
      <c r="A144">
        <v>151</v>
      </c>
      <c r="B144" s="4" t="s">
        <v>1100</v>
      </c>
      <c r="C144" s="4" t="s">
        <v>1101</v>
      </c>
      <c r="D144" s="4" t="s">
        <v>1102</v>
      </c>
      <c r="E144" t="s">
        <v>984</v>
      </c>
      <c r="F144" t="s">
        <v>1096</v>
      </c>
      <c r="G144" s="1" t="s">
        <v>1103</v>
      </c>
      <c r="H144" t="s">
        <v>1104</v>
      </c>
      <c r="I144" t="s">
        <v>1105</v>
      </c>
      <c r="J144">
        <v>151</v>
      </c>
    </row>
    <row r="145" spans="1:10" ht="13.5">
      <c r="A145">
        <v>152</v>
      </c>
      <c r="B145" s="398" t="s">
        <v>1106</v>
      </c>
      <c r="C145" s="4" t="s">
        <v>1107</v>
      </c>
      <c r="D145" s="4" t="s">
        <v>1108</v>
      </c>
      <c r="E145" t="s">
        <v>984</v>
      </c>
      <c r="F145" t="s">
        <v>1096</v>
      </c>
      <c r="G145" s="1" t="s">
        <v>1109</v>
      </c>
      <c r="H145" t="s">
        <v>1110</v>
      </c>
      <c r="I145" t="s">
        <v>1111</v>
      </c>
      <c r="J145">
        <v>152</v>
      </c>
    </row>
    <row r="146" spans="1:10" ht="13.5">
      <c r="A146">
        <v>153</v>
      </c>
      <c r="B146" s="398" t="s">
        <v>1112</v>
      </c>
      <c r="C146" s="4" t="s">
        <v>1113</v>
      </c>
      <c r="D146" s="4" t="s">
        <v>1114</v>
      </c>
      <c r="E146" t="s">
        <v>984</v>
      </c>
      <c r="F146" t="s">
        <v>1096</v>
      </c>
      <c r="G146" s="1" t="s">
        <v>1115</v>
      </c>
      <c r="H146" t="s">
        <v>1116</v>
      </c>
      <c r="I146" t="s">
        <v>1117</v>
      </c>
      <c r="J146">
        <v>153</v>
      </c>
    </row>
    <row r="147" spans="1:10" ht="13.5">
      <c r="A147">
        <v>154</v>
      </c>
      <c r="B147" s="398" t="s">
        <v>1118</v>
      </c>
      <c r="C147" s="4" t="s">
        <v>1119</v>
      </c>
      <c r="D147" s="4" t="s">
        <v>1120</v>
      </c>
      <c r="E147" t="s">
        <v>984</v>
      </c>
      <c r="F147" t="s">
        <v>1096</v>
      </c>
      <c r="G147" s="1" t="s">
        <v>1121</v>
      </c>
      <c r="H147" t="s">
        <v>1122</v>
      </c>
      <c r="I147" t="s">
        <v>1123</v>
      </c>
      <c r="J147">
        <v>154</v>
      </c>
    </row>
    <row r="148" spans="1:10" ht="13.5">
      <c r="A148">
        <v>155</v>
      </c>
      <c r="B148" s="398" t="s">
        <v>1124</v>
      </c>
      <c r="C148" s="4" t="s">
        <v>1125</v>
      </c>
      <c r="D148" s="4" t="s">
        <v>1126</v>
      </c>
      <c r="E148" t="s">
        <v>984</v>
      </c>
      <c r="F148" t="s">
        <v>1096</v>
      </c>
      <c r="G148" s="1" t="s">
        <v>1127</v>
      </c>
      <c r="H148" t="s">
        <v>1128</v>
      </c>
      <c r="I148" t="s">
        <v>1129</v>
      </c>
      <c r="J148">
        <v>155</v>
      </c>
    </row>
    <row r="149" spans="1:10" ht="13.5">
      <c r="A149">
        <v>156</v>
      </c>
      <c r="B149" s="398" t="s">
        <v>1130</v>
      </c>
      <c r="C149" s="4" t="s">
        <v>1131</v>
      </c>
      <c r="D149" s="4" t="s">
        <v>1132</v>
      </c>
      <c r="E149" t="s">
        <v>984</v>
      </c>
      <c r="F149" t="s">
        <v>1096</v>
      </c>
      <c r="G149" s="1" t="s">
        <v>1133</v>
      </c>
      <c r="H149" t="s">
        <v>1134</v>
      </c>
      <c r="I149" t="s">
        <v>1135</v>
      </c>
      <c r="J149">
        <v>156</v>
      </c>
    </row>
    <row r="150" spans="1:10" ht="13.5">
      <c r="A150">
        <v>157</v>
      </c>
      <c r="B150" s="398" t="s">
        <v>1136</v>
      </c>
      <c r="C150" s="4" t="s">
        <v>1137</v>
      </c>
      <c r="D150" s="4" t="s">
        <v>1138</v>
      </c>
      <c r="E150" t="s">
        <v>984</v>
      </c>
      <c r="F150" t="s">
        <v>1096</v>
      </c>
      <c r="G150" s="1" t="s">
        <v>1139</v>
      </c>
      <c r="H150" t="s">
        <v>1140</v>
      </c>
      <c r="I150" t="s">
        <v>1141</v>
      </c>
      <c r="J150">
        <v>157</v>
      </c>
    </row>
    <row r="151" spans="1:10" ht="13.5">
      <c r="A151">
        <v>158</v>
      </c>
      <c r="B151" s="398" t="s">
        <v>1142</v>
      </c>
      <c r="C151" s="4" t="s">
        <v>1143</v>
      </c>
      <c r="D151" s="4" t="s">
        <v>1144</v>
      </c>
      <c r="E151" t="s">
        <v>984</v>
      </c>
      <c r="F151" t="s">
        <v>1145</v>
      </c>
      <c r="G151" s="1" t="s">
        <v>1146</v>
      </c>
      <c r="H151" t="s">
        <v>1147</v>
      </c>
      <c r="I151" t="s">
        <v>1148</v>
      </c>
      <c r="J151">
        <v>158</v>
      </c>
    </row>
    <row r="152" spans="1:10" ht="13.5">
      <c r="A152">
        <v>159</v>
      </c>
      <c r="B152" s="398" t="s">
        <v>1149</v>
      </c>
      <c r="C152" s="4" t="s">
        <v>1150</v>
      </c>
      <c r="D152" s="4" t="s">
        <v>1151</v>
      </c>
      <c r="E152" t="s">
        <v>984</v>
      </c>
      <c r="F152" t="s">
        <v>1145</v>
      </c>
      <c r="G152" s="1" t="s">
        <v>1152</v>
      </c>
      <c r="H152" t="s">
        <v>1153</v>
      </c>
      <c r="I152" t="s">
        <v>1154</v>
      </c>
      <c r="J152">
        <v>159</v>
      </c>
    </row>
    <row r="153" spans="1:10" ht="13.5">
      <c r="A153">
        <v>160</v>
      </c>
      <c r="B153" s="4" t="s">
        <v>1155</v>
      </c>
      <c r="C153" s="4" t="s">
        <v>1156</v>
      </c>
      <c r="D153" s="4" t="s">
        <v>1157</v>
      </c>
      <c r="E153" t="s">
        <v>984</v>
      </c>
      <c r="F153" t="s">
        <v>1145</v>
      </c>
      <c r="G153" s="1" t="s">
        <v>1158</v>
      </c>
      <c r="H153" t="s">
        <v>1159</v>
      </c>
      <c r="I153" t="s">
        <v>1160</v>
      </c>
      <c r="J153">
        <v>160</v>
      </c>
    </row>
    <row r="154" spans="1:10" ht="13.5">
      <c r="A154">
        <v>161</v>
      </c>
      <c r="B154" s="4" t="s">
        <v>1161</v>
      </c>
      <c r="C154" s="4" t="s">
        <v>1162</v>
      </c>
      <c r="D154" s="4" t="s">
        <v>1163</v>
      </c>
      <c r="E154" t="s">
        <v>984</v>
      </c>
      <c r="F154" t="s">
        <v>1145</v>
      </c>
      <c r="G154" s="1" t="s">
        <v>1164</v>
      </c>
      <c r="H154" t="s">
        <v>1165</v>
      </c>
      <c r="I154" t="s">
        <v>1166</v>
      </c>
      <c r="J154">
        <v>161</v>
      </c>
    </row>
    <row r="155" spans="1:10" ht="13.5">
      <c r="A155">
        <v>162</v>
      </c>
      <c r="B155" s="398" t="s">
        <v>1167</v>
      </c>
      <c r="C155" s="4" t="s">
        <v>1168</v>
      </c>
      <c r="D155" s="4" t="s">
        <v>1169</v>
      </c>
      <c r="E155" t="s">
        <v>984</v>
      </c>
      <c r="F155" t="s">
        <v>1170</v>
      </c>
      <c r="G155" s="1" t="s">
        <v>1171</v>
      </c>
      <c r="H155" t="s">
        <v>1172</v>
      </c>
      <c r="I155" t="s">
        <v>1173</v>
      </c>
      <c r="J155">
        <v>162</v>
      </c>
    </row>
    <row r="156" spans="1:10" ht="13.5">
      <c r="A156">
        <v>163</v>
      </c>
      <c r="B156" s="398" t="s">
        <v>1174</v>
      </c>
      <c r="C156" s="4" t="s">
        <v>1175</v>
      </c>
      <c r="D156" s="4" t="s">
        <v>1176</v>
      </c>
      <c r="E156" t="s">
        <v>984</v>
      </c>
      <c r="F156" t="s">
        <v>1170</v>
      </c>
      <c r="G156" s="1" t="s">
        <v>1177</v>
      </c>
      <c r="H156" t="s">
        <v>1178</v>
      </c>
      <c r="I156" t="s">
        <v>1179</v>
      </c>
      <c r="J156">
        <v>163</v>
      </c>
    </row>
    <row r="157" spans="1:10" ht="13.5">
      <c r="A157">
        <v>164</v>
      </c>
      <c r="B157" s="398" t="s">
        <v>1180</v>
      </c>
      <c r="C157" s="4" t="s">
        <v>1181</v>
      </c>
      <c r="D157" s="4" t="s">
        <v>1182</v>
      </c>
      <c r="E157" t="s">
        <v>984</v>
      </c>
      <c r="F157" t="s">
        <v>1170</v>
      </c>
      <c r="G157" s="1" t="s">
        <v>1183</v>
      </c>
      <c r="H157" t="s">
        <v>1184</v>
      </c>
      <c r="I157" t="s">
        <v>1185</v>
      </c>
      <c r="J157">
        <v>164</v>
      </c>
    </row>
    <row r="158" spans="1:10" ht="13.5">
      <c r="A158">
        <v>165</v>
      </c>
      <c r="B158" s="398" t="s">
        <v>1186</v>
      </c>
      <c r="C158" s="4" t="s">
        <v>1187</v>
      </c>
      <c r="D158" s="4" t="s">
        <v>1188</v>
      </c>
      <c r="E158" t="s">
        <v>984</v>
      </c>
      <c r="F158" t="s">
        <v>1170</v>
      </c>
      <c r="G158" s="1" t="s">
        <v>1189</v>
      </c>
      <c r="H158" t="s">
        <v>1190</v>
      </c>
      <c r="I158" t="s">
        <v>1191</v>
      </c>
      <c r="J158">
        <v>165</v>
      </c>
    </row>
    <row r="159" spans="1:10" ht="13.5">
      <c r="A159">
        <v>166</v>
      </c>
      <c r="B159" s="398" t="s">
        <v>1192</v>
      </c>
      <c r="C159" s="4" t="s">
        <v>1193</v>
      </c>
      <c r="D159" s="4" t="s">
        <v>1194</v>
      </c>
      <c r="E159" t="s">
        <v>984</v>
      </c>
      <c r="F159" t="s">
        <v>1170</v>
      </c>
      <c r="G159" s="1" t="s">
        <v>1195</v>
      </c>
      <c r="H159" t="s">
        <v>1196</v>
      </c>
      <c r="I159" t="s">
        <v>1197</v>
      </c>
      <c r="J159">
        <v>166</v>
      </c>
    </row>
    <row r="160" spans="1:10" ht="13.5">
      <c r="A160">
        <v>167</v>
      </c>
      <c r="B160" s="398" t="s">
        <v>1198</v>
      </c>
      <c r="C160" s="4" t="s">
        <v>1199</v>
      </c>
      <c r="D160" s="4" t="s">
        <v>1200</v>
      </c>
      <c r="E160" t="s">
        <v>984</v>
      </c>
      <c r="F160" t="s">
        <v>1170</v>
      </c>
      <c r="G160" s="1" t="s">
        <v>1201</v>
      </c>
      <c r="H160" t="s">
        <v>1202</v>
      </c>
      <c r="I160" t="s">
        <v>1203</v>
      </c>
      <c r="J160">
        <v>167</v>
      </c>
    </row>
    <row r="161" spans="1:10" ht="13.5">
      <c r="A161">
        <v>168</v>
      </c>
      <c r="B161" s="398" t="s">
        <v>1204</v>
      </c>
      <c r="C161" s="4" t="s">
        <v>1205</v>
      </c>
      <c r="D161" s="4" t="s">
        <v>1206</v>
      </c>
      <c r="E161" t="s">
        <v>984</v>
      </c>
      <c r="F161" t="s">
        <v>1170</v>
      </c>
      <c r="G161" s="1" t="s">
        <v>1207</v>
      </c>
      <c r="H161" t="s">
        <v>1208</v>
      </c>
      <c r="I161" t="s">
        <v>1209</v>
      </c>
      <c r="J161">
        <v>168</v>
      </c>
    </row>
    <row r="162" spans="1:10" ht="13.5">
      <c r="A162">
        <v>169</v>
      </c>
      <c r="B162" s="4"/>
      <c r="C162" s="4"/>
      <c r="D162" s="4"/>
      <c r="J162">
        <v>169</v>
      </c>
    </row>
    <row r="163" spans="1:10" ht="13.5">
      <c r="A163">
        <v>170</v>
      </c>
      <c r="B163" s="398" t="s">
        <v>1210</v>
      </c>
      <c r="C163" s="4" t="s">
        <v>1211</v>
      </c>
      <c r="D163" s="4" t="s">
        <v>1212</v>
      </c>
      <c r="E163" t="s">
        <v>984</v>
      </c>
      <c r="F163" t="s">
        <v>1170</v>
      </c>
      <c r="G163" s="1" t="s">
        <v>1213</v>
      </c>
      <c r="H163" t="s">
        <v>1214</v>
      </c>
      <c r="I163" t="s">
        <v>1215</v>
      </c>
      <c r="J163">
        <v>170</v>
      </c>
    </row>
    <row r="164" spans="1:10" ht="13.5">
      <c r="A164">
        <v>171</v>
      </c>
      <c r="B164" s="398" t="s">
        <v>1216</v>
      </c>
      <c r="C164" s="4" t="s">
        <v>1217</v>
      </c>
      <c r="D164" s="4" t="s">
        <v>1218</v>
      </c>
      <c r="E164" t="s">
        <v>984</v>
      </c>
      <c r="F164" t="s">
        <v>1170</v>
      </c>
      <c r="G164" s="1" t="s">
        <v>1219</v>
      </c>
      <c r="H164" t="s">
        <v>1220</v>
      </c>
      <c r="I164" t="s">
        <v>1221</v>
      </c>
      <c r="J164">
        <v>171</v>
      </c>
    </row>
    <row r="165" spans="1:10" ht="13.5">
      <c r="A165">
        <v>172</v>
      </c>
      <c r="B165" s="398" t="s">
        <v>1222</v>
      </c>
      <c r="C165" s="4" t="s">
        <v>1223</v>
      </c>
      <c r="D165" s="4" t="s">
        <v>1224</v>
      </c>
      <c r="E165" t="s">
        <v>984</v>
      </c>
      <c r="F165" t="s">
        <v>1170</v>
      </c>
      <c r="G165" s="1" t="s">
        <v>1225</v>
      </c>
      <c r="H165" t="s">
        <v>1226</v>
      </c>
      <c r="I165" t="s">
        <v>1227</v>
      </c>
      <c r="J165">
        <v>172</v>
      </c>
    </row>
    <row r="166" spans="1:10" ht="13.5">
      <c r="A166">
        <v>173</v>
      </c>
      <c r="B166" s="398" t="s">
        <v>1228</v>
      </c>
      <c r="C166" s="4" t="s">
        <v>1229</v>
      </c>
      <c r="D166" s="4" t="s">
        <v>1230</v>
      </c>
      <c r="E166" t="s">
        <v>984</v>
      </c>
      <c r="F166" t="s">
        <v>1170</v>
      </c>
      <c r="G166" s="1" t="s">
        <v>1231</v>
      </c>
      <c r="H166" t="s">
        <v>1232</v>
      </c>
      <c r="I166" t="s">
        <v>1233</v>
      </c>
      <c r="J166">
        <v>173</v>
      </c>
    </row>
    <row r="167" spans="1:10" ht="13.5">
      <c r="A167">
        <v>174</v>
      </c>
      <c r="B167" s="398" t="s">
        <v>1234</v>
      </c>
      <c r="C167" s="4" t="s">
        <v>1235</v>
      </c>
      <c r="D167" s="4" t="s">
        <v>1236</v>
      </c>
      <c r="E167" t="s">
        <v>984</v>
      </c>
      <c r="F167" t="s">
        <v>1170</v>
      </c>
      <c r="G167" s="1" t="s">
        <v>1237</v>
      </c>
      <c r="H167" t="s">
        <v>1238</v>
      </c>
      <c r="I167" t="s">
        <v>1239</v>
      </c>
      <c r="J167">
        <v>174</v>
      </c>
    </row>
    <row r="168" spans="1:10" ht="13.5">
      <c r="A168">
        <v>175</v>
      </c>
      <c r="B168" s="398" t="s">
        <v>1240</v>
      </c>
      <c r="C168" s="4" t="s">
        <v>1241</v>
      </c>
      <c r="D168" s="4" t="s">
        <v>1242</v>
      </c>
      <c r="E168" t="s">
        <v>984</v>
      </c>
      <c r="F168" t="s">
        <v>1170</v>
      </c>
      <c r="G168" s="1" t="s">
        <v>1243</v>
      </c>
      <c r="H168" t="s">
        <v>1244</v>
      </c>
      <c r="I168" t="s">
        <v>1245</v>
      </c>
      <c r="J168">
        <v>175</v>
      </c>
    </row>
    <row r="169" spans="1:10" ht="13.5">
      <c r="A169">
        <v>176</v>
      </c>
      <c r="B169" s="398" t="s">
        <v>1246</v>
      </c>
      <c r="C169" s="4" t="s">
        <v>1247</v>
      </c>
      <c r="D169" s="4" t="s">
        <v>1248</v>
      </c>
      <c r="E169" t="s">
        <v>984</v>
      </c>
      <c r="F169" t="s">
        <v>1170</v>
      </c>
      <c r="G169" s="1" t="s">
        <v>1249</v>
      </c>
      <c r="H169" t="s">
        <v>1250</v>
      </c>
      <c r="I169" t="s">
        <v>1251</v>
      </c>
      <c r="J169">
        <v>176</v>
      </c>
    </row>
    <row r="170" spans="1:10" ht="13.5">
      <c r="A170">
        <v>177</v>
      </c>
      <c r="B170" s="398" t="s">
        <v>1252</v>
      </c>
      <c r="C170" s="4" t="s">
        <v>1253</v>
      </c>
      <c r="D170" s="4" t="s">
        <v>1254</v>
      </c>
      <c r="E170" t="s">
        <v>984</v>
      </c>
      <c r="F170" t="s">
        <v>1170</v>
      </c>
      <c r="G170" s="1" t="s">
        <v>1255</v>
      </c>
      <c r="H170" t="s">
        <v>1256</v>
      </c>
      <c r="I170" t="s">
        <v>1257</v>
      </c>
      <c r="J170">
        <v>177</v>
      </c>
    </row>
    <row r="171" spans="1:10" ht="13.5">
      <c r="A171">
        <v>178</v>
      </c>
      <c r="B171" s="398" t="s">
        <v>1258</v>
      </c>
      <c r="C171" s="4" t="s">
        <v>1259</v>
      </c>
      <c r="D171" s="4" t="s">
        <v>1260</v>
      </c>
      <c r="E171" t="s">
        <v>984</v>
      </c>
      <c r="F171" t="s">
        <v>1170</v>
      </c>
      <c r="G171" s="1" t="s">
        <v>1261</v>
      </c>
      <c r="H171" t="s">
        <v>1262</v>
      </c>
      <c r="I171" t="s">
        <v>1263</v>
      </c>
      <c r="J171">
        <v>178</v>
      </c>
    </row>
    <row r="172" spans="1:10" ht="13.5">
      <c r="A172">
        <v>179</v>
      </c>
      <c r="B172" s="398" t="s">
        <v>1264</v>
      </c>
      <c r="C172" s="4" t="s">
        <v>1265</v>
      </c>
      <c r="D172" s="4" t="s">
        <v>1266</v>
      </c>
      <c r="E172" t="s">
        <v>984</v>
      </c>
      <c r="F172" t="s">
        <v>1170</v>
      </c>
      <c r="G172" s="1" t="s">
        <v>1267</v>
      </c>
      <c r="H172" t="s">
        <v>1268</v>
      </c>
      <c r="I172" t="s">
        <v>1269</v>
      </c>
      <c r="J172">
        <v>179</v>
      </c>
    </row>
    <row r="173" spans="1:10" ht="13.5">
      <c r="A173">
        <v>180</v>
      </c>
      <c r="B173" s="398" t="s">
        <v>1270</v>
      </c>
      <c r="C173" s="4" t="s">
        <v>1271</v>
      </c>
      <c r="D173" s="4" t="s">
        <v>1272</v>
      </c>
      <c r="E173" t="s">
        <v>984</v>
      </c>
      <c r="F173" t="s">
        <v>1170</v>
      </c>
      <c r="G173" s="1" t="s">
        <v>1273</v>
      </c>
      <c r="H173" t="s">
        <v>1274</v>
      </c>
      <c r="I173" t="s">
        <v>1275</v>
      </c>
      <c r="J173">
        <v>180</v>
      </c>
    </row>
    <row r="174" spans="1:10" ht="13.5">
      <c r="A174">
        <v>181</v>
      </c>
      <c r="B174" s="398" t="s">
        <v>1276</v>
      </c>
      <c r="C174" s="4" t="s">
        <v>1277</v>
      </c>
      <c r="D174" s="4" t="s">
        <v>1278</v>
      </c>
      <c r="E174" t="s">
        <v>984</v>
      </c>
      <c r="F174" t="s">
        <v>1170</v>
      </c>
      <c r="G174" s="1" t="s">
        <v>1279</v>
      </c>
      <c r="H174" t="s">
        <v>1280</v>
      </c>
      <c r="I174" t="s">
        <v>1281</v>
      </c>
      <c r="J174">
        <v>181</v>
      </c>
    </row>
    <row r="175" spans="1:10" ht="13.5">
      <c r="A175">
        <v>185</v>
      </c>
      <c r="B175" s="398" t="s">
        <v>1282</v>
      </c>
      <c r="C175" s="4" t="s">
        <v>1283</v>
      </c>
      <c r="D175" s="4" t="s">
        <v>1284</v>
      </c>
      <c r="E175" t="s">
        <v>755</v>
      </c>
      <c r="F175" t="s">
        <v>842</v>
      </c>
      <c r="G175" s="1" t="s">
        <v>1285</v>
      </c>
      <c r="H175" t="s">
        <v>1286</v>
      </c>
      <c r="I175" t="s">
        <v>1287</v>
      </c>
      <c r="J175">
        <v>185</v>
      </c>
    </row>
    <row r="176" spans="1:10" ht="13.5">
      <c r="A176">
        <v>186</v>
      </c>
      <c r="B176" s="398" t="s">
        <v>1288</v>
      </c>
      <c r="C176" s="4" t="s">
        <v>1289</v>
      </c>
      <c r="D176" s="4" t="s">
        <v>1290</v>
      </c>
      <c r="E176" t="s">
        <v>755</v>
      </c>
      <c r="F176" t="s">
        <v>842</v>
      </c>
      <c r="G176" s="1" t="s">
        <v>1291</v>
      </c>
      <c r="H176" t="s">
        <v>1292</v>
      </c>
      <c r="I176" t="s">
        <v>1293</v>
      </c>
      <c r="J176">
        <v>186</v>
      </c>
    </row>
    <row r="177" spans="1:10" ht="13.5">
      <c r="A177">
        <v>187</v>
      </c>
      <c r="B177" s="398" t="s">
        <v>1294</v>
      </c>
      <c r="C177" s="4" t="s">
        <v>1295</v>
      </c>
      <c r="D177" s="4" t="s">
        <v>1296</v>
      </c>
      <c r="E177" t="s">
        <v>755</v>
      </c>
      <c r="F177" t="s">
        <v>842</v>
      </c>
      <c r="G177" s="1" t="s">
        <v>1297</v>
      </c>
      <c r="H177" t="s">
        <v>1298</v>
      </c>
      <c r="I177" t="s">
        <v>1299</v>
      </c>
      <c r="J177">
        <v>187</v>
      </c>
    </row>
    <row r="178" spans="1:10" ht="13.5">
      <c r="A178">
        <v>188</v>
      </c>
      <c r="B178" s="398" t="s">
        <v>1300</v>
      </c>
      <c r="C178" s="4" t="s">
        <v>1301</v>
      </c>
      <c r="D178" s="4" t="s">
        <v>1302</v>
      </c>
      <c r="E178" t="s">
        <v>755</v>
      </c>
      <c r="F178" t="s">
        <v>842</v>
      </c>
      <c r="G178" s="1" t="s">
        <v>1303</v>
      </c>
      <c r="H178" t="s">
        <v>1304</v>
      </c>
      <c r="I178" t="s">
        <v>1305</v>
      </c>
      <c r="J178">
        <v>188</v>
      </c>
    </row>
    <row r="179" spans="1:10" ht="13.5">
      <c r="A179">
        <v>189</v>
      </c>
      <c r="B179" s="398" t="s">
        <v>1306</v>
      </c>
      <c r="C179" s="4" t="s">
        <v>1307</v>
      </c>
      <c r="D179" s="4" t="s">
        <v>1308</v>
      </c>
      <c r="E179" t="s">
        <v>755</v>
      </c>
      <c r="F179" t="s">
        <v>842</v>
      </c>
      <c r="G179" s="1" t="s">
        <v>1309</v>
      </c>
      <c r="H179" t="s">
        <v>1310</v>
      </c>
      <c r="I179" t="s">
        <v>1311</v>
      </c>
      <c r="J179">
        <v>189</v>
      </c>
    </row>
    <row r="180" spans="1:10" ht="13.5">
      <c r="A180">
        <v>190</v>
      </c>
      <c r="B180" s="398" t="s">
        <v>1312</v>
      </c>
      <c r="C180" s="4" t="s">
        <v>1313</v>
      </c>
      <c r="D180" s="4" t="s">
        <v>1314</v>
      </c>
      <c r="E180" t="s">
        <v>755</v>
      </c>
      <c r="F180" t="s">
        <v>842</v>
      </c>
      <c r="G180" s="1" t="s">
        <v>1315</v>
      </c>
      <c r="H180" t="s">
        <v>1316</v>
      </c>
      <c r="I180" t="s">
        <v>1317</v>
      </c>
      <c r="J180">
        <v>190</v>
      </c>
    </row>
    <row r="181" spans="1:10" ht="13.5">
      <c r="A181">
        <v>191</v>
      </c>
      <c r="B181" s="398" t="s">
        <v>1318</v>
      </c>
      <c r="C181" s="4" t="s">
        <v>1319</v>
      </c>
      <c r="D181" s="4" t="s">
        <v>1320</v>
      </c>
      <c r="E181" t="s">
        <v>755</v>
      </c>
      <c r="F181" t="s">
        <v>842</v>
      </c>
      <c r="G181" s="1" t="s">
        <v>1321</v>
      </c>
      <c r="H181" t="s">
        <v>1322</v>
      </c>
      <c r="I181" t="s">
        <v>1323</v>
      </c>
      <c r="J181">
        <v>191</v>
      </c>
    </row>
    <row r="182" spans="1:10" ht="13.5">
      <c r="A182">
        <v>192</v>
      </c>
      <c r="B182" s="398" t="s">
        <v>1324</v>
      </c>
      <c r="C182" s="4" t="s">
        <v>1325</v>
      </c>
      <c r="D182" s="4" t="s">
        <v>1326</v>
      </c>
      <c r="E182" t="s">
        <v>755</v>
      </c>
      <c r="F182" t="s">
        <v>842</v>
      </c>
      <c r="G182" s="1" t="s">
        <v>1327</v>
      </c>
      <c r="H182" t="s">
        <v>1328</v>
      </c>
      <c r="I182" t="s">
        <v>1329</v>
      </c>
      <c r="J182">
        <v>192</v>
      </c>
    </row>
    <row r="183" spans="1:10" ht="13.5">
      <c r="A183">
        <v>193</v>
      </c>
      <c r="B183" s="398" t="s">
        <v>1330</v>
      </c>
      <c r="C183" s="4" t="s">
        <v>1331</v>
      </c>
      <c r="D183" s="4" t="s">
        <v>1332</v>
      </c>
      <c r="E183" t="s">
        <v>755</v>
      </c>
      <c r="F183" t="s">
        <v>842</v>
      </c>
      <c r="G183" s="1" t="s">
        <v>1333</v>
      </c>
      <c r="H183" t="s">
        <v>1334</v>
      </c>
      <c r="I183" t="s">
        <v>1335</v>
      </c>
      <c r="J183">
        <v>193</v>
      </c>
    </row>
    <row r="184" spans="1:10" ht="13.5">
      <c r="A184">
        <v>194</v>
      </c>
      <c r="B184" s="398" t="s">
        <v>1336</v>
      </c>
      <c r="C184" s="4" t="s">
        <v>1337</v>
      </c>
      <c r="D184" s="4" t="s">
        <v>1338</v>
      </c>
      <c r="E184" t="s">
        <v>755</v>
      </c>
      <c r="F184" t="s">
        <v>842</v>
      </c>
      <c r="G184" s="1" t="s">
        <v>1339</v>
      </c>
      <c r="H184" t="s">
        <v>1340</v>
      </c>
      <c r="I184" t="s">
        <v>1341</v>
      </c>
      <c r="J184">
        <v>194</v>
      </c>
    </row>
    <row r="185" spans="1:10" ht="13.5">
      <c r="A185">
        <v>195</v>
      </c>
      <c r="B185" s="398" t="s">
        <v>1342</v>
      </c>
      <c r="C185" s="4" t="s">
        <v>1343</v>
      </c>
      <c r="D185" s="4" t="s">
        <v>1344</v>
      </c>
      <c r="E185" t="s">
        <v>755</v>
      </c>
      <c r="F185" t="s">
        <v>842</v>
      </c>
      <c r="G185" s="1" t="s">
        <v>1345</v>
      </c>
      <c r="H185" t="s">
        <v>1346</v>
      </c>
      <c r="I185" t="s">
        <v>1347</v>
      </c>
      <c r="J185">
        <v>195</v>
      </c>
    </row>
    <row r="186" spans="1:10" ht="13.5">
      <c r="A186">
        <v>196</v>
      </c>
      <c r="B186" s="398" t="s">
        <v>1348</v>
      </c>
      <c r="C186" s="4" t="s">
        <v>1349</v>
      </c>
      <c r="D186" s="4" t="s">
        <v>1350</v>
      </c>
      <c r="E186" t="s">
        <v>755</v>
      </c>
      <c r="F186" t="s">
        <v>842</v>
      </c>
      <c r="G186" s="1" t="s">
        <v>1351</v>
      </c>
      <c r="H186" t="s">
        <v>1352</v>
      </c>
      <c r="I186" t="s">
        <v>1353</v>
      </c>
      <c r="J186">
        <v>196</v>
      </c>
    </row>
    <row r="187" spans="1:10" ht="13.5">
      <c r="A187">
        <v>197</v>
      </c>
      <c r="B187" s="398" t="s">
        <v>1354</v>
      </c>
      <c r="C187" s="4" t="s">
        <v>1355</v>
      </c>
      <c r="D187" s="4" t="s">
        <v>1356</v>
      </c>
      <c r="E187" t="s">
        <v>755</v>
      </c>
      <c r="F187" t="s">
        <v>842</v>
      </c>
      <c r="G187" s="1" t="s">
        <v>1357</v>
      </c>
      <c r="H187" t="s">
        <v>1358</v>
      </c>
      <c r="I187" t="s">
        <v>1359</v>
      </c>
      <c r="J187">
        <v>197</v>
      </c>
    </row>
    <row r="188" spans="1:10" ht="13.5">
      <c r="A188">
        <v>198</v>
      </c>
      <c r="B188" s="398" t="s">
        <v>1360</v>
      </c>
      <c r="C188" s="4" t="s">
        <v>1361</v>
      </c>
      <c r="D188" s="4" t="s">
        <v>1362</v>
      </c>
      <c r="E188" t="s">
        <v>755</v>
      </c>
      <c r="F188" t="s">
        <v>842</v>
      </c>
      <c r="G188" s="1" t="s">
        <v>1363</v>
      </c>
      <c r="H188" t="s">
        <v>1364</v>
      </c>
      <c r="I188" t="s">
        <v>1365</v>
      </c>
      <c r="J188">
        <v>198</v>
      </c>
    </row>
    <row r="189" spans="1:10" ht="13.5">
      <c r="A189">
        <v>199</v>
      </c>
      <c r="B189" s="398" t="s">
        <v>1366</v>
      </c>
      <c r="C189" s="4" t="s">
        <v>1367</v>
      </c>
      <c r="D189" s="4" t="s">
        <v>1368</v>
      </c>
      <c r="E189" t="s">
        <v>755</v>
      </c>
      <c r="F189" t="s">
        <v>842</v>
      </c>
      <c r="G189" s="1" t="s">
        <v>1369</v>
      </c>
      <c r="H189" t="s">
        <v>1370</v>
      </c>
      <c r="I189" t="s">
        <v>1371</v>
      </c>
      <c r="J189">
        <v>199</v>
      </c>
    </row>
    <row r="190" spans="1:10" ht="13.5">
      <c r="A190" s="5">
        <v>201</v>
      </c>
      <c r="B190" t="s">
        <v>1372</v>
      </c>
      <c r="C190" t="s">
        <v>1373</v>
      </c>
      <c r="D190" s="5" t="s">
        <v>1374</v>
      </c>
      <c r="E190" t="s">
        <v>434</v>
      </c>
      <c r="F190" t="s">
        <v>616</v>
      </c>
      <c r="G190" s="1" t="s">
        <v>1375</v>
      </c>
      <c r="H190" t="s">
        <v>1376</v>
      </c>
      <c r="I190" s="7" t="s">
        <v>1377</v>
      </c>
      <c r="J190">
        <v>201</v>
      </c>
    </row>
    <row r="191" spans="1:10" ht="13.5">
      <c r="A191">
        <v>202</v>
      </c>
      <c r="B191" s="4" t="s">
        <v>1378</v>
      </c>
      <c r="C191" s="4" t="s">
        <v>1379</v>
      </c>
      <c r="D191" s="4" t="s">
        <v>1380</v>
      </c>
      <c r="E191" t="s">
        <v>984</v>
      </c>
      <c r="F191" s="4" t="s">
        <v>985</v>
      </c>
      <c r="G191" s="1" t="s">
        <v>1381</v>
      </c>
      <c r="H191" s="1" t="s">
        <v>1382</v>
      </c>
      <c r="I191" s="1" t="s">
        <v>1383</v>
      </c>
      <c r="J191">
        <v>202</v>
      </c>
    </row>
    <row r="192" spans="1:10" ht="13.5">
      <c r="A192">
        <v>203</v>
      </c>
      <c r="B192" s="4" t="s">
        <v>1384</v>
      </c>
      <c r="C192" s="4" t="s">
        <v>1385</v>
      </c>
      <c r="D192" s="4" t="s">
        <v>1386</v>
      </c>
      <c r="E192" t="s">
        <v>984</v>
      </c>
      <c r="F192" s="4" t="s">
        <v>1170</v>
      </c>
      <c r="G192" s="4" t="s">
        <v>1387</v>
      </c>
      <c r="H192" s="4" t="s">
        <v>1388</v>
      </c>
      <c r="I192" s="4" t="s">
        <v>1389</v>
      </c>
      <c r="J192">
        <v>203</v>
      </c>
    </row>
    <row r="193" spans="1:10" ht="13.5">
      <c r="A193">
        <v>204</v>
      </c>
      <c r="B193" t="s">
        <v>1390</v>
      </c>
      <c r="C193" s="4" t="s">
        <v>1391</v>
      </c>
      <c r="D193" s="4" t="s">
        <v>1392</v>
      </c>
      <c r="E193" t="s">
        <v>755</v>
      </c>
      <c r="F193" t="s">
        <v>842</v>
      </c>
      <c r="G193" s="1" t="s">
        <v>1393</v>
      </c>
      <c r="H193" s="1" t="s">
        <v>1394</v>
      </c>
      <c r="I193" s="1" t="s">
        <v>1395</v>
      </c>
      <c r="J193">
        <v>204</v>
      </c>
    </row>
    <row r="194" spans="1:10" ht="13.5">
      <c r="A194">
        <v>205</v>
      </c>
      <c r="B194" t="s">
        <v>1396</v>
      </c>
      <c r="C194" s="4" t="s">
        <v>1397</v>
      </c>
      <c r="D194" s="4" t="s">
        <v>1398</v>
      </c>
      <c r="E194" t="s">
        <v>755</v>
      </c>
      <c r="F194" t="s">
        <v>842</v>
      </c>
      <c r="G194" s="1" t="s">
        <v>1399</v>
      </c>
      <c r="H194" s="1" t="s">
        <v>1400</v>
      </c>
      <c r="I194" s="1" t="s">
        <v>1401</v>
      </c>
      <c r="J194">
        <v>205</v>
      </c>
    </row>
    <row r="195" spans="1:10" ht="13.5">
      <c r="A195">
        <v>206</v>
      </c>
      <c r="B195" t="s">
        <v>1402</v>
      </c>
      <c r="C195" s="4" t="s">
        <v>1403</v>
      </c>
      <c r="D195" s="4" t="s">
        <v>1404</v>
      </c>
      <c r="E195" t="s">
        <v>984</v>
      </c>
      <c r="F195" t="s">
        <v>1170</v>
      </c>
      <c r="G195" s="1" t="s">
        <v>1405</v>
      </c>
      <c r="H195" s="1" t="s">
        <v>1406</v>
      </c>
      <c r="I195" s="1" t="s">
        <v>1407</v>
      </c>
      <c r="J195">
        <v>206</v>
      </c>
    </row>
    <row r="196" spans="1:10" ht="13.5">
      <c r="A196">
        <v>207</v>
      </c>
      <c r="B196" t="s">
        <v>1408</v>
      </c>
      <c r="C196" s="4" t="s">
        <v>1409</v>
      </c>
      <c r="D196" s="4" t="s">
        <v>1410</v>
      </c>
      <c r="E196" t="s">
        <v>984</v>
      </c>
      <c r="F196" t="s">
        <v>1170</v>
      </c>
      <c r="G196" s="1" t="s">
        <v>1411</v>
      </c>
      <c r="H196" t="s">
        <v>1412</v>
      </c>
      <c r="I196" t="s">
        <v>1413</v>
      </c>
      <c r="J196">
        <v>207</v>
      </c>
    </row>
    <row r="197" spans="1:10" ht="13.5">
      <c r="A197">
        <v>208</v>
      </c>
      <c r="B197" t="s">
        <v>1414</v>
      </c>
      <c r="C197" s="4" t="s">
        <v>1415</v>
      </c>
      <c r="D197" s="4" t="s">
        <v>1416</v>
      </c>
      <c r="E197" t="s">
        <v>434</v>
      </c>
      <c r="F197" t="s">
        <v>435</v>
      </c>
      <c r="G197" s="1" t="s">
        <v>1417</v>
      </c>
      <c r="H197" t="s">
        <v>1418</v>
      </c>
      <c r="I197" t="s">
        <v>1419</v>
      </c>
      <c r="J197">
        <v>208</v>
      </c>
    </row>
    <row r="198" spans="1:10" ht="13.5">
      <c r="A198">
        <v>209</v>
      </c>
      <c r="B198" t="s">
        <v>1420</v>
      </c>
      <c r="C198" t="s">
        <v>1421</v>
      </c>
      <c r="D198" s="4" t="s">
        <v>1422</v>
      </c>
      <c r="E198" t="s">
        <v>984</v>
      </c>
      <c r="F198" t="s">
        <v>1170</v>
      </c>
      <c r="G198" t="s">
        <v>1423</v>
      </c>
      <c r="H198" t="s">
        <v>1424</v>
      </c>
      <c r="I198" t="s">
        <v>1425</v>
      </c>
      <c r="J198">
        <v>209</v>
      </c>
    </row>
    <row r="199" spans="1:10" ht="13.5">
      <c r="A199">
        <v>210</v>
      </c>
      <c r="B199" t="s">
        <v>1426</v>
      </c>
      <c r="C199" t="s">
        <v>1427</v>
      </c>
      <c r="D199" t="s">
        <v>1428</v>
      </c>
      <c r="E199" t="s">
        <v>984</v>
      </c>
      <c r="F199" t="s">
        <v>1170</v>
      </c>
      <c r="G199" s="1" t="s">
        <v>1429</v>
      </c>
      <c r="I199" t="s">
        <v>1430</v>
      </c>
      <c r="J199">
        <v>210</v>
      </c>
    </row>
    <row r="200" spans="1:10" ht="13.5">
      <c r="A200">
        <v>211</v>
      </c>
      <c r="B200" t="s">
        <v>1431</v>
      </c>
      <c r="C200" t="s">
        <v>1432</v>
      </c>
      <c r="D200" t="s">
        <v>1433</v>
      </c>
      <c r="E200" t="s">
        <v>984</v>
      </c>
      <c r="F200" t="s">
        <v>1170</v>
      </c>
      <c r="G200" s="1" t="s">
        <v>1434</v>
      </c>
      <c r="I200" t="s">
        <v>1435</v>
      </c>
      <c r="J200">
        <v>211</v>
      </c>
    </row>
    <row r="201" spans="1:10" ht="13.5">
      <c r="A201">
        <v>212</v>
      </c>
      <c r="B201" t="s">
        <v>1436</v>
      </c>
      <c r="C201" t="s">
        <v>1437</v>
      </c>
      <c r="D201" t="s">
        <v>1438</v>
      </c>
      <c r="E201" t="s">
        <v>239</v>
      </c>
      <c r="F201" t="s">
        <v>240</v>
      </c>
      <c r="G201" s="1" t="s">
        <v>1439</v>
      </c>
      <c r="I201" t="s">
        <v>1440</v>
      </c>
      <c r="J201">
        <v>212</v>
      </c>
    </row>
    <row r="202" spans="1:10" ht="13.5">
      <c r="A202">
        <v>213</v>
      </c>
      <c r="B202" t="s">
        <v>1441</v>
      </c>
      <c r="C202" t="s">
        <v>1441</v>
      </c>
      <c r="D202" t="s">
        <v>1442</v>
      </c>
      <c r="E202" t="s">
        <v>755</v>
      </c>
      <c r="F202" t="s">
        <v>849</v>
      </c>
      <c r="G202" s="1" t="s">
        <v>1443</v>
      </c>
      <c r="I202" t="s">
        <v>1444</v>
      </c>
      <c r="J202">
        <v>213</v>
      </c>
    </row>
    <row r="203" spans="1:10" ht="13.5">
      <c r="A203">
        <v>214</v>
      </c>
      <c r="B203" t="s">
        <v>1445</v>
      </c>
      <c r="C203" t="s">
        <v>1446</v>
      </c>
      <c r="D203" t="s">
        <v>1447</v>
      </c>
      <c r="E203" t="s">
        <v>434</v>
      </c>
      <c r="F203" t="s">
        <v>435</v>
      </c>
      <c r="G203" s="1" t="s">
        <v>1448</v>
      </c>
      <c r="I203" t="s">
        <v>1449</v>
      </c>
      <c r="J203">
        <v>214</v>
      </c>
    </row>
    <row r="204" spans="1:10" ht="13.5">
      <c r="A204">
        <v>215</v>
      </c>
      <c r="B204" t="s">
        <v>1450</v>
      </c>
      <c r="C204" t="s">
        <v>1451</v>
      </c>
      <c r="D204" t="s">
        <v>1452</v>
      </c>
      <c r="E204" t="s">
        <v>434</v>
      </c>
      <c r="F204" t="s">
        <v>435</v>
      </c>
      <c r="G204" s="1" t="s">
        <v>1448</v>
      </c>
      <c r="I204" t="s">
        <v>1449</v>
      </c>
      <c r="J204">
        <v>215</v>
      </c>
    </row>
    <row r="205" spans="1:10" ht="13.5">
      <c r="A205">
        <v>216</v>
      </c>
      <c r="B205" t="s">
        <v>1453</v>
      </c>
      <c r="C205" t="s">
        <v>1454</v>
      </c>
      <c r="D205" t="s">
        <v>1455</v>
      </c>
      <c r="E205" t="s">
        <v>755</v>
      </c>
      <c r="F205" t="s">
        <v>842</v>
      </c>
      <c r="G205" s="1" t="s">
        <v>1456</v>
      </c>
      <c r="I205" t="s">
        <v>1457</v>
      </c>
      <c r="J205">
        <v>216</v>
      </c>
    </row>
  </sheetData>
  <sheetProtection password="CC6F" sheet="1"/>
  <dataValidations count="1">
    <dataValidation allowBlank="1" showInputMessage="1" showErrorMessage="1" imeMode="off" sqref="G197 G1:G54 G88:G195 G199:G65533 H64:H87 I1:I196 I199:I65536"/>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user</cp:lastModifiedBy>
  <cp:lastPrinted>2019-06-13T12:16:58Z</cp:lastPrinted>
  <dcterms:created xsi:type="dcterms:W3CDTF">2009-03-04T01:02:54Z</dcterms:created>
  <dcterms:modified xsi:type="dcterms:W3CDTF">2023-06-11T23:15:04Z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