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d.docs.live.net/0f65ba55db90565d/長野陸上競技協会/中信地区陸上競技協会/スプリングトライアル中信/スプリングトライアル中信2021/"/>
    </mc:Choice>
  </mc:AlternateContent>
  <xr:revisionPtr revIDLastSave="357" documentId="13_ncr:1_{EA5DD986-97DF-43A0-800D-376C9FE22263}" xr6:coauthVersionLast="46" xr6:coauthVersionMax="46" xr10:uidLastSave="{C27D8237-3FC6-408E-A9AC-9F9E53919CB4}"/>
  <bookViews>
    <workbookView xWindow="-98" yWindow="-98" windowWidth="28996" windowHeight="15796" xr2:uid="{00000000-000D-0000-FFFF-FFFF00000000}"/>
  </bookViews>
  <sheets>
    <sheet name="エントリーについての注意と手順" sheetId="6" r:id="rId1"/>
    <sheet name="個人種目申込一覧表" sheetId="1" r:id="rId2"/>
    <sheet name="リレー申込票" sheetId="2" state="hidden" r:id="rId3"/>
  </sheets>
  <definedNames>
    <definedName name="_xlnm.Print_Area" localSheetId="2">リレー申込票!$A:$J</definedName>
    <definedName name="_xlnm.Print_Area" localSheetId="1">個人種目申込一覧表!$A:$I</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6" i="2" l="1"/>
  <c r="R36" i="2"/>
  <c r="S36" i="2" s="1"/>
  <c r="V31" i="2"/>
  <c r="R31" i="2"/>
  <c r="S31" i="2" s="1"/>
  <c r="R26" i="2"/>
  <c r="S26" i="2" s="1"/>
  <c r="R21" i="2"/>
  <c r="S21" i="2"/>
  <c r="R16" i="2"/>
  <c r="S16" i="2" s="1"/>
  <c r="T16" i="2" s="1"/>
  <c r="U16" i="2" s="1"/>
  <c r="L18" i="2" s="1"/>
  <c r="R11" i="2"/>
  <c r="J17" i="1"/>
  <c r="J19" i="1"/>
  <c r="J21" i="1"/>
  <c r="J23" i="1"/>
  <c r="J25" i="1"/>
  <c r="J27" i="1"/>
  <c r="J29" i="1"/>
  <c r="J31" i="1"/>
  <c r="J33" i="1"/>
  <c r="J35" i="1"/>
  <c r="J37" i="1"/>
  <c r="J39" i="1"/>
  <c r="J41" i="1"/>
  <c r="J43" i="1"/>
  <c r="J45" i="1"/>
  <c r="J47" i="1"/>
  <c r="J49" i="1"/>
  <c r="J51" i="1"/>
  <c r="J53" i="1"/>
  <c r="J55" i="1"/>
  <c r="J57" i="1"/>
  <c r="J59" i="1"/>
  <c r="J61" i="1"/>
  <c r="J63" i="1"/>
  <c r="J65" i="1"/>
  <c r="J67" i="1"/>
  <c r="J69" i="1"/>
  <c r="J71" i="1"/>
  <c r="J73" i="1"/>
  <c r="J75" i="1"/>
  <c r="J77" i="1"/>
  <c r="J79" i="1"/>
  <c r="J81" i="1"/>
  <c r="J83" i="1"/>
  <c r="J85" i="1"/>
  <c r="J87" i="1"/>
  <c r="J89" i="1"/>
  <c r="J91" i="1"/>
  <c r="J93" i="1"/>
  <c r="J95" i="1"/>
  <c r="J97" i="1"/>
  <c r="J99" i="1"/>
  <c r="J101" i="1"/>
  <c r="J103" i="1"/>
  <c r="J105" i="1"/>
  <c r="J107" i="1"/>
  <c r="J109" i="1"/>
  <c r="J111" i="1"/>
  <c r="J113" i="1"/>
  <c r="N37" i="2"/>
  <c r="L37" i="2"/>
  <c r="N35" i="2"/>
  <c r="L35" i="2"/>
  <c r="N32" i="2"/>
  <c r="L32" i="2"/>
  <c r="N30" i="2"/>
  <c r="L30" i="2"/>
  <c r="N27" i="2"/>
  <c r="L27" i="2"/>
  <c r="N25" i="2"/>
  <c r="L25" i="2"/>
  <c r="N22" i="2"/>
  <c r="L22" i="2"/>
  <c r="N20" i="2"/>
  <c r="L20" i="2"/>
  <c r="N17" i="2"/>
  <c r="L17" i="2"/>
  <c r="N15" i="2"/>
  <c r="L15" i="2"/>
  <c r="N12" i="2"/>
  <c r="L12" i="2"/>
  <c r="N10" i="2"/>
  <c r="L10" i="2"/>
  <c r="J15" i="1"/>
  <c r="P113" i="1"/>
  <c r="P111" i="1"/>
  <c r="P109" i="1"/>
  <c r="P107" i="1"/>
  <c r="P105" i="1"/>
  <c r="P103" i="1"/>
  <c r="P101" i="1"/>
  <c r="P99" i="1"/>
  <c r="P97" i="1"/>
  <c r="P95" i="1"/>
  <c r="P93" i="1"/>
  <c r="P91" i="1"/>
  <c r="P89" i="1"/>
  <c r="P87" i="1"/>
  <c r="P85" i="1"/>
  <c r="P83" i="1"/>
  <c r="P81" i="1"/>
  <c r="P79" i="1"/>
  <c r="P77" i="1"/>
  <c r="P75" i="1"/>
  <c r="P73" i="1"/>
  <c r="P71" i="1"/>
  <c r="P69" i="1"/>
  <c r="P67" i="1"/>
  <c r="P65" i="1"/>
  <c r="P63" i="1"/>
  <c r="P61" i="1"/>
  <c r="P59" i="1"/>
  <c r="P57" i="1"/>
  <c r="P55" i="1"/>
  <c r="P53" i="1"/>
  <c r="P51" i="1"/>
  <c r="P49" i="1"/>
  <c r="P47" i="1"/>
  <c r="P45" i="1"/>
  <c r="P43" i="1"/>
  <c r="P41" i="1"/>
  <c r="P39" i="1"/>
  <c r="P37" i="1"/>
  <c r="P35" i="1"/>
  <c r="P33" i="1"/>
  <c r="P31" i="1"/>
  <c r="P29" i="1"/>
  <c r="P27" i="1"/>
  <c r="P25" i="1"/>
  <c r="P23" i="1"/>
  <c r="P21" i="1"/>
  <c r="P19" i="1"/>
  <c r="P17" i="1"/>
  <c r="P15" i="1"/>
  <c r="AI15" i="1"/>
  <c r="AM113" i="1"/>
  <c r="AN113" i="1" s="1"/>
  <c r="AM111" i="1"/>
  <c r="AN111" i="1" s="1"/>
  <c r="AM109" i="1"/>
  <c r="AN109" i="1" s="1"/>
  <c r="AM107" i="1"/>
  <c r="AN107" i="1" s="1"/>
  <c r="AM105" i="1"/>
  <c r="AN105" i="1" s="1"/>
  <c r="AM103" i="1"/>
  <c r="AN103" i="1" s="1"/>
  <c r="AM101" i="1"/>
  <c r="AN101" i="1" s="1"/>
  <c r="AM99" i="1"/>
  <c r="AN99" i="1" s="1"/>
  <c r="AM97" i="1"/>
  <c r="AN97" i="1" s="1"/>
  <c r="AM95" i="1"/>
  <c r="AN95" i="1" s="1"/>
  <c r="AM93" i="1"/>
  <c r="AN93" i="1" s="1"/>
  <c r="AM91" i="1"/>
  <c r="AN91" i="1" s="1"/>
  <c r="AM89" i="1"/>
  <c r="AN89" i="1" s="1"/>
  <c r="AM87" i="1"/>
  <c r="AN87" i="1" s="1"/>
  <c r="AM85" i="1"/>
  <c r="AN85" i="1" s="1"/>
  <c r="AM83" i="1"/>
  <c r="AN83" i="1" s="1"/>
  <c r="AM81" i="1"/>
  <c r="AN81" i="1" s="1"/>
  <c r="AM79" i="1"/>
  <c r="AN79" i="1" s="1"/>
  <c r="AM77" i="1"/>
  <c r="AN77" i="1" s="1"/>
  <c r="AM75" i="1"/>
  <c r="AN75" i="1" s="1"/>
  <c r="AM73" i="1"/>
  <c r="AN73" i="1" s="1"/>
  <c r="AM71" i="1"/>
  <c r="AN71" i="1" s="1"/>
  <c r="AM69" i="1"/>
  <c r="AN69" i="1" s="1"/>
  <c r="AM67" i="1"/>
  <c r="AN67" i="1" s="1"/>
  <c r="AM65" i="1"/>
  <c r="AN65" i="1" s="1"/>
  <c r="AM63" i="1"/>
  <c r="AN63" i="1" s="1"/>
  <c r="AM61" i="1"/>
  <c r="AN61" i="1" s="1"/>
  <c r="AM59" i="1"/>
  <c r="AN59" i="1" s="1"/>
  <c r="AM57" i="1"/>
  <c r="AN57" i="1" s="1"/>
  <c r="AM55" i="1"/>
  <c r="AN55" i="1" s="1"/>
  <c r="AM53" i="1"/>
  <c r="AN53" i="1" s="1"/>
  <c r="AM51" i="1"/>
  <c r="AN51" i="1" s="1"/>
  <c r="AM49" i="1"/>
  <c r="AN49" i="1" s="1"/>
  <c r="AM47" i="1"/>
  <c r="AN47" i="1" s="1"/>
  <c r="AM45" i="1"/>
  <c r="AN45" i="1" s="1"/>
  <c r="AM43" i="1"/>
  <c r="AN43" i="1" s="1"/>
  <c r="AM41" i="1"/>
  <c r="AN41" i="1" s="1"/>
  <c r="AM39" i="1"/>
  <c r="AN39" i="1" s="1"/>
  <c r="AM37" i="1"/>
  <c r="AN37" i="1" s="1"/>
  <c r="AM35" i="1"/>
  <c r="AN35" i="1" s="1"/>
  <c r="AM33" i="1"/>
  <c r="AN33" i="1" s="1"/>
  <c r="AM31" i="1"/>
  <c r="AN31" i="1" s="1"/>
  <c r="AM29" i="1"/>
  <c r="AN29" i="1" s="1"/>
  <c r="AM27" i="1"/>
  <c r="AN27" i="1" s="1"/>
  <c r="AM25" i="1"/>
  <c r="AN25" i="1" s="1"/>
  <c r="AM23" i="1"/>
  <c r="AN23" i="1" s="1"/>
  <c r="AM21" i="1"/>
  <c r="AN21" i="1" s="1"/>
  <c r="AM19" i="1"/>
  <c r="AN19" i="1" s="1"/>
  <c r="AM17" i="1"/>
  <c r="AN17" i="1" s="1"/>
  <c r="AV120" i="1"/>
  <c r="AV119" i="1"/>
  <c r="AO120" i="1"/>
  <c r="AP120" i="1" s="1"/>
  <c r="AO119" i="1"/>
  <c r="AP119" i="1" s="1"/>
  <c r="AO118" i="1"/>
  <c r="AP118" i="1" s="1"/>
  <c r="AO117" i="1"/>
  <c r="AP117" i="1" s="1"/>
  <c r="AO116" i="1"/>
  <c r="AP116" i="1" s="1"/>
  <c r="AO115" i="1"/>
  <c r="AP115" i="1" s="1"/>
  <c r="AI120" i="1"/>
  <c r="AJ120" i="1" s="1"/>
  <c r="AI119" i="1"/>
  <c r="AJ119" i="1" s="1"/>
  <c r="AI118" i="1"/>
  <c r="AJ118" i="1" s="1"/>
  <c r="AI117" i="1"/>
  <c r="AJ117" i="1" s="1"/>
  <c r="AI116" i="1"/>
  <c r="AJ116" i="1" s="1"/>
  <c r="AI115" i="1"/>
  <c r="AJ115" i="1" s="1"/>
  <c r="AO113" i="1"/>
  <c r="AP113" i="1" s="1"/>
  <c r="AO111" i="1"/>
  <c r="AP111" i="1" s="1"/>
  <c r="AO109" i="1"/>
  <c r="AP109" i="1" s="1"/>
  <c r="AO107" i="1"/>
  <c r="AP107" i="1" s="1"/>
  <c r="AO105" i="1"/>
  <c r="AP105" i="1" s="1"/>
  <c r="AO103" i="1"/>
  <c r="AP103" i="1" s="1"/>
  <c r="AO101" i="1"/>
  <c r="AP101" i="1" s="1"/>
  <c r="AO99" i="1"/>
  <c r="AP99" i="1" s="1"/>
  <c r="AO97" i="1"/>
  <c r="AP97" i="1" s="1"/>
  <c r="AO95" i="1"/>
  <c r="AP95" i="1" s="1"/>
  <c r="AO93" i="1"/>
  <c r="AP93" i="1" s="1"/>
  <c r="AO91" i="1"/>
  <c r="AP91" i="1" s="1"/>
  <c r="AO89" i="1"/>
  <c r="AP89" i="1" s="1"/>
  <c r="AO87" i="1"/>
  <c r="AP87" i="1" s="1"/>
  <c r="AO85" i="1"/>
  <c r="AP85" i="1" s="1"/>
  <c r="AO83" i="1"/>
  <c r="AP83" i="1" s="1"/>
  <c r="AO81" i="1"/>
  <c r="AP81" i="1" s="1"/>
  <c r="AO79" i="1"/>
  <c r="AP79" i="1" s="1"/>
  <c r="AO77" i="1"/>
  <c r="AP77" i="1" s="1"/>
  <c r="AO75" i="1"/>
  <c r="AP75" i="1" s="1"/>
  <c r="AO73" i="1"/>
  <c r="AP73" i="1" s="1"/>
  <c r="AO71" i="1"/>
  <c r="AP71" i="1" s="1"/>
  <c r="AO69" i="1"/>
  <c r="AP69" i="1" s="1"/>
  <c r="AO67" i="1"/>
  <c r="AP67" i="1" s="1"/>
  <c r="AO65" i="1"/>
  <c r="AP65" i="1" s="1"/>
  <c r="AO63" i="1"/>
  <c r="AP63" i="1" s="1"/>
  <c r="AO61" i="1"/>
  <c r="AP61" i="1" s="1"/>
  <c r="AO59" i="1"/>
  <c r="AP59" i="1" s="1"/>
  <c r="AO57" i="1"/>
  <c r="AP57" i="1" s="1"/>
  <c r="AO55" i="1"/>
  <c r="AP55" i="1" s="1"/>
  <c r="AO53" i="1"/>
  <c r="AP53" i="1" s="1"/>
  <c r="AO51" i="1"/>
  <c r="AP51" i="1" s="1"/>
  <c r="AO49" i="1"/>
  <c r="AP49" i="1" s="1"/>
  <c r="AO47" i="1"/>
  <c r="AP47" i="1" s="1"/>
  <c r="AO45" i="1"/>
  <c r="AP45" i="1" s="1"/>
  <c r="AO43" i="1"/>
  <c r="AP43" i="1" s="1"/>
  <c r="AO41" i="1"/>
  <c r="AP41" i="1" s="1"/>
  <c r="AO39" i="1"/>
  <c r="AP39" i="1" s="1"/>
  <c r="AO37" i="1"/>
  <c r="AP37" i="1" s="1"/>
  <c r="AO35" i="1"/>
  <c r="AP35" i="1" s="1"/>
  <c r="AO33" i="1"/>
  <c r="AP33" i="1" s="1"/>
  <c r="AO31" i="1"/>
  <c r="AP31" i="1" s="1"/>
  <c r="AO29" i="1"/>
  <c r="AP29" i="1" s="1"/>
  <c r="AO27" i="1"/>
  <c r="AO25" i="1"/>
  <c r="AP25" i="1" s="1"/>
  <c r="AO23" i="1"/>
  <c r="AP23" i="1" s="1"/>
  <c r="AO21" i="1"/>
  <c r="AO19" i="1"/>
  <c r="AO17" i="1"/>
  <c r="AP17" i="1" s="1"/>
  <c r="AO15" i="1"/>
  <c r="AV155" i="1"/>
  <c r="AV154" i="1"/>
  <c r="AV153" i="1"/>
  <c r="AV152" i="1"/>
  <c r="AV148" i="1"/>
  <c r="AV147" i="1"/>
  <c r="AV146" i="1"/>
  <c r="AV145" i="1"/>
  <c r="AV144" i="1"/>
  <c r="AV143" i="1"/>
  <c r="AV141" i="1"/>
  <c r="AV140" i="1"/>
  <c r="AV139" i="1"/>
  <c r="AV138" i="1"/>
  <c r="AV137" i="1"/>
  <c r="AV136" i="1"/>
  <c r="AV134" i="1"/>
  <c r="AV133" i="1"/>
  <c r="AV132" i="1"/>
  <c r="AV131" i="1"/>
  <c r="AV130" i="1"/>
  <c r="AV129" i="1"/>
  <c r="AV127" i="1"/>
  <c r="AV126" i="1"/>
  <c r="AV125" i="1"/>
  <c r="AV124" i="1"/>
  <c r="AV123" i="1"/>
  <c r="AO155" i="1"/>
  <c r="AP155" i="1" s="1"/>
  <c r="AO154" i="1"/>
  <c r="AP154" i="1" s="1"/>
  <c r="AO153" i="1"/>
  <c r="AP153" i="1" s="1"/>
  <c r="AO152" i="1"/>
  <c r="AP152" i="1" s="1"/>
  <c r="AO151" i="1"/>
  <c r="AP151" i="1" s="1"/>
  <c r="AO150" i="1"/>
  <c r="AP150" i="1" s="1"/>
  <c r="AO148" i="1"/>
  <c r="AP148" i="1" s="1"/>
  <c r="AO147" i="1"/>
  <c r="AP147" i="1" s="1"/>
  <c r="AO146" i="1"/>
  <c r="AP146" i="1" s="1"/>
  <c r="AO145" i="1"/>
  <c r="AP145" i="1" s="1"/>
  <c r="AO144" i="1"/>
  <c r="AP144" i="1" s="1"/>
  <c r="AO143" i="1"/>
  <c r="AP143" i="1" s="1"/>
  <c r="AO141" i="1"/>
  <c r="AP141" i="1" s="1"/>
  <c r="AO140" i="1"/>
  <c r="AP140" i="1" s="1"/>
  <c r="AO139" i="1"/>
  <c r="AP139" i="1" s="1"/>
  <c r="AO138" i="1"/>
  <c r="AP138" i="1" s="1"/>
  <c r="AO137" i="1"/>
  <c r="AP137" i="1" s="1"/>
  <c r="AO136" i="1"/>
  <c r="AP136" i="1" s="1"/>
  <c r="AO134" i="1"/>
  <c r="AP134" i="1" s="1"/>
  <c r="AO133" i="1"/>
  <c r="AP133" i="1" s="1"/>
  <c r="AO132" i="1"/>
  <c r="AP132" i="1" s="1"/>
  <c r="AO131" i="1"/>
  <c r="AP131" i="1" s="1"/>
  <c r="AO130" i="1"/>
  <c r="AP130" i="1" s="1"/>
  <c r="AO129" i="1"/>
  <c r="AP129" i="1" s="1"/>
  <c r="AO127" i="1"/>
  <c r="AP127" i="1" s="1"/>
  <c r="AO126" i="1"/>
  <c r="AP126" i="1" s="1"/>
  <c r="AO125" i="1"/>
  <c r="AP125" i="1" s="1"/>
  <c r="AO124" i="1"/>
  <c r="AP124" i="1" s="1"/>
  <c r="AO123" i="1"/>
  <c r="AP123" i="1" s="1"/>
  <c r="AO122" i="1"/>
  <c r="AP122" i="1" s="1"/>
  <c r="AI155" i="1"/>
  <c r="AJ155" i="1" s="1"/>
  <c r="AI154" i="1"/>
  <c r="AJ154" i="1" s="1"/>
  <c r="AI153" i="1"/>
  <c r="AJ153" i="1" s="1"/>
  <c r="AI152" i="1"/>
  <c r="AJ152" i="1" s="1"/>
  <c r="AI151" i="1"/>
  <c r="AJ151" i="1" s="1"/>
  <c r="AI150" i="1"/>
  <c r="AJ150" i="1" s="1"/>
  <c r="AI148" i="1"/>
  <c r="AJ148" i="1" s="1"/>
  <c r="AI147" i="1"/>
  <c r="AJ147" i="1" s="1"/>
  <c r="AI146" i="1"/>
  <c r="AJ146" i="1" s="1"/>
  <c r="AI145" i="1"/>
  <c r="AJ145" i="1" s="1"/>
  <c r="AI144" i="1"/>
  <c r="AJ144" i="1" s="1"/>
  <c r="AI143" i="1"/>
  <c r="AJ143" i="1" s="1"/>
  <c r="AI141" i="1"/>
  <c r="AJ141" i="1" s="1"/>
  <c r="AI140" i="1"/>
  <c r="AJ140" i="1" s="1"/>
  <c r="AI139" i="1"/>
  <c r="AJ139" i="1" s="1"/>
  <c r="AI138" i="1"/>
  <c r="AJ138" i="1" s="1"/>
  <c r="AI137" i="1"/>
  <c r="AJ137" i="1" s="1"/>
  <c r="AI136" i="1"/>
  <c r="AJ136" i="1" s="1"/>
  <c r="AI134" i="1"/>
  <c r="AJ134" i="1" s="1"/>
  <c r="AI133" i="1"/>
  <c r="AJ133" i="1" s="1"/>
  <c r="AI132" i="1"/>
  <c r="AJ132" i="1" s="1"/>
  <c r="AI131" i="1"/>
  <c r="AJ131" i="1" s="1"/>
  <c r="AI130" i="1"/>
  <c r="AJ130" i="1" s="1"/>
  <c r="AI129" i="1"/>
  <c r="AJ129" i="1" s="1"/>
  <c r="AI127" i="1"/>
  <c r="AJ127" i="1" s="1"/>
  <c r="AI126" i="1"/>
  <c r="AI125" i="1"/>
  <c r="AJ125" i="1" s="1"/>
  <c r="AI124" i="1"/>
  <c r="AJ124" i="1" s="1"/>
  <c r="AI123" i="1"/>
  <c r="AJ123" i="1" s="1"/>
  <c r="AI122" i="1"/>
  <c r="AJ122" i="1" s="1"/>
  <c r="AI113" i="1"/>
  <c r="AJ113" i="1" s="1"/>
  <c r="AI111" i="1"/>
  <c r="AJ111" i="1" s="1"/>
  <c r="AI109" i="1"/>
  <c r="AJ109" i="1" s="1"/>
  <c r="AI107" i="1"/>
  <c r="AJ107" i="1" s="1"/>
  <c r="AI105" i="1"/>
  <c r="AJ105" i="1" s="1"/>
  <c r="AI103" i="1"/>
  <c r="AJ103" i="1" s="1"/>
  <c r="AI101" i="1"/>
  <c r="AJ101" i="1" s="1"/>
  <c r="AI99" i="1"/>
  <c r="AJ99" i="1" s="1"/>
  <c r="AI97" i="1"/>
  <c r="AJ97" i="1" s="1"/>
  <c r="AI95" i="1"/>
  <c r="AJ95" i="1" s="1"/>
  <c r="AI93" i="1"/>
  <c r="AJ93" i="1" s="1"/>
  <c r="AI91" i="1"/>
  <c r="AJ91" i="1" s="1"/>
  <c r="AI89" i="1"/>
  <c r="AJ89" i="1" s="1"/>
  <c r="AI87" i="1"/>
  <c r="AJ87" i="1" s="1"/>
  <c r="AI85" i="1"/>
  <c r="AJ85" i="1" s="1"/>
  <c r="AI83" i="1"/>
  <c r="AJ83" i="1" s="1"/>
  <c r="AI81" i="1"/>
  <c r="AJ81" i="1" s="1"/>
  <c r="AI79" i="1"/>
  <c r="AJ79" i="1" s="1"/>
  <c r="AI77" i="1"/>
  <c r="AJ77" i="1" s="1"/>
  <c r="AI75" i="1"/>
  <c r="AJ75" i="1" s="1"/>
  <c r="AI73" i="1"/>
  <c r="AJ73" i="1" s="1"/>
  <c r="AI71" i="1"/>
  <c r="AJ71" i="1" s="1"/>
  <c r="AI69" i="1"/>
  <c r="AJ69" i="1" s="1"/>
  <c r="AI67" i="1"/>
  <c r="AJ67" i="1" s="1"/>
  <c r="AI65" i="1"/>
  <c r="AJ65" i="1" s="1"/>
  <c r="AI63" i="1"/>
  <c r="AJ63" i="1" s="1"/>
  <c r="AI61" i="1"/>
  <c r="AJ61" i="1" s="1"/>
  <c r="AI59" i="1"/>
  <c r="AJ59" i="1" s="1"/>
  <c r="AI57" i="1"/>
  <c r="AJ57" i="1" s="1"/>
  <c r="AI55" i="1"/>
  <c r="AJ55" i="1" s="1"/>
  <c r="AI53" i="1"/>
  <c r="AJ53" i="1" s="1"/>
  <c r="AI51" i="1"/>
  <c r="AJ51" i="1" s="1"/>
  <c r="AI49" i="1"/>
  <c r="AJ49" i="1" s="1"/>
  <c r="AI47" i="1"/>
  <c r="AJ47" i="1" s="1"/>
  <c r="AI45" i="1"/>
  <c r="AJ45" i="1" s="1"/>
  <c r="AI43" i="1"/>
  <c r="AJ43" i="1" s="1"/>
  <c r="AI41" i="1"/>
  <c r="AJ41" i="1" s="1"/>
  <c r="AI39" i="1"/>
  <c r="AJ39" i="1" s="1"/>
  <c r="AI37" i="1"/>
  <c r="AJ37" i="1" s="1"/>
  <c r="AI35" i="1"/>
  <c r="AJ35" i="1" s="1"/>
  <c r="AI33" i="1"/>
  <c r="AJ33" i="1" s="1"/>
  <c r="AI31" i="1"/>
  <c r="AJ31" i="1" s="1"/>
  <c r="AI29" i="1"/>
  <c r="AJ29" i="1" s="1"/>
  <c r="AI27" i="1"/>
  <c r="AI25" i="1"/>
  <c r="AI23" i="1"/>
  <c r="AI21" i="1"/>
  <c r="AJ21" i="1" s="1"/>
  <c r="AI19" i="1"/>
  <c r="AI17" i="1"/>
  <c r="AM15" i="1"/>
  <c r="AN15" i="1" s="1"/>
  <c r="B1" i="2"/>
  <c r="BB113" i="1"/>
  <c r="BA113" i="1"/>
  <c r="BB111" i="1"/>
  <c r="BA111" i="1"/>
  <c r="BB109" i="1"/>
  <c r="BA109" i="1"/>
  <c r="BB107" i="1"/>
  <c r="BA107" i="1"/>
  <c r="BB105" i="1"/>
  <c r="BA105" i="1"/>
  <c r="BB103" i="1"/>
  <c r="BA103" i="1"/>
  <c r="BB101" i="1"/>
  <c r="BA101" i="1"/>
  <c r="BB99" i="1"/>
  <c r="BA99" i="1"/>
  <c r="BB97" i="1"/>
  <c r="BA97" i="1"/>
  <c r="BB95" i="1"/>
  <c r="BA95" i="1"/>
  <c r="BB93" i="1"/>
  <c r="BA93" i="1"/>
  <c r="BB91" i="1"/>
  <c r="BA91" i="1"/>
  <c r="BB89" i="1"/>
  <c r="BA89" i="1"/>
  <c r="BB87" i="1"/>
  <c r="BA87" i="1"/>
  <c r="BB85" i="1"/>
  <c r="BA85" i="1"/>
  <c r="BB83" i="1"/>
  <c r="BA83" i="1"/>
  <c r="BB81" i="1"/>
  <c r="BA81" i="1"/>
  <c r="BB79" i="1"/>
  <c r="BA79" i="1"/>
  <c r="BB77" i="1"/>
  <c r="BA77" i="1"/>
  <c r="BB75" i="1"/>
  <c r="BA75" i="1"/>
  <c r="BB73" i="1"/>
  <c r="BA73" i="1"/>
  <c r="BB71" i="1"/>
  <c r="BA71" i="1"/>
  <c r="BB69" i="1"/>
  <c r="BA69" i="1"/>
  <c r="BB67" i="1"/>
  <c r="BA67" i="1"/>
  <c r="BB65" i="1"/>
  <c r="BA65" i="1"/>
  <c r="BB63" i="1"/>
  <c r="BA63" i="1"/>
  <c r="BB61" i="1"/>
  <c r="BA61" i="1"/>
  <c r="BB59" i="1"/>
  <c r="BA59" i="1"/>
  <c r="BB57" i="1"/>
  <c r="BA57" i="1"/>
  <c r="BB55" i="1"/>
  <c r="BA55" i="1"/>
  <c r="BB53" i="1"/>
  <c r="BA53" i="1"/>
  <c r="BB51" i="1"/>
  <c r="BA51" i="1"/>
  <c r="BB49" i="1"/>
  <c r="BA49" i="1"/>
  <c r="BB47" i="1"/>
  <c r="BA47" i="1"/>
  <c r="BB45" i="1"/>
  <c r="BA45" i="1"/>
  <c r="BB43" i="1"/>
  <c r="BA43" i="1"/>
  <c r="BB41" i="1"/>
  <c r="BA41" i="1"/>
  <c r="BB39" i="1"/>
  <c r="BA39" i="1"/>
  <c r="BB37" i="1"/>
  <c r="BA37" i="1"/>
  <c r="BB35" i="1"/>
  <c r="BA35" i="1"/>
  <c r="BB33" i="1"/>
  <c r="BA33" i="1"/>
  <c r="BB31" i="1"/>
  <c r="BA31" i="1"/>
  <c r="BB29" i="1"/>
  <c r="BA29" i="1"/>
  <c r="BB27" i="1"/>
  <c r="BA27" i="1"/>
  <c r="BB25" i="1"/>
  <c r="BA25" i="1"/>
  <c r="BB23" i="1"/>
  <c r="BA23" i="1"/>
  <c r="BB21" i="1"/>
  <c r="BA21" i="1"/>
  <c r="BB19" i="1"/>
  <c r="BA19" i="1"/>
  <c r="BB17" i="1"/>
  <c r="BA17" i="1"/>
  <c r="BB15" i="1"/>
  <c r="BA15" i="1"/>
  <c r="AZ15" i="1"/>
  <c r="AB35" i="2"/>
  <c r="AC35" i="2" s="1"/>
  <c r="AB30" i="2"/>
  <c r="AC30" i="2"/>
  <c r="AB25" i="2"/>
  <c r="AC25" i="2" s="1"/>
  <c r="AB20" i="2"/>
  <c r="AC20" i="2" s="1"/>
  <c r="AD20" i="2" s="1"/>
  <c r="AB15" i="2"/>
  <c r="AC15" i="2" s="1"/>
  <c r="AB10" i="2"/>
  <c r="AC10" i="2"/>
  <c r="AD10" i="2" s="1"/>
  <c r="AZ19" i="1"/>
  <c r="AZ23" i="1"/>
  <c r="AZ21" i="1"/>
  <c r="AZ17" i="1"/>
  <c r="BE113" i="1"/>
  <c r="BD113" i="1"/>
  <c r="BC114" i="1"/>
  <c r="BC113" i="1"/>
  <c r="BE111" i="1"/>
  <c r="BD111" i="1"/>
  <c r="BC112" i="1"/>
  <c r="BC111" i="1"/>
  <c r="BE109" i="1"/>
  <c r="BE110" i="1" s="1"/>
  <c r="BD109" i="1"/>
  <c r="BC110" i="1"/>
  <c r="BC109" i="1"/>
  <c r="BE107" i="1"/>
  <c r="BD107" i="1"/>
  <c r="BC108" i="1"/>
  <c r="BC107" i="1"/>
  <c r="BE105" i="1"/>
  <c r="BD105" i="1"/>
  <c r="BC106" i="1"/>
  <c r="BC105" i="1"/>
  <c r="BE103" i="1"/>
  <c r="BD103" i="1"/>
  <c r="BC104" i="1"/>
  <c r="BC103" i="1"/>
  <c r="BE101" i="1"/>
  <c r="BD101" i="1"/>
  <c r="BC102" i="1"/>
  <c r="BC101" i="1"/>
  <c r="BE99" i="1"/>
  <c r="BD99" i="1"/>
  <c r="BC100" i="1"/>
  <c r="BC99" i="1"/>
  <c r="BE97" i="1"/>
  <c r="BE98" i="1" s="1"/>
  <c r="BD97" i="1"/>
  <c r="BC98" i="1"/>
  <c r="BC97" i="1"/>
  <c r="BE95" i="1"/>
  <c r="BD95" i="1"/>
  <c r="BC96" i="1"/>
  <c r="BC95" i="1"/>
  <c r="BE93" i="1"/>
  <c r="BD93" i="1"/>
  <c r="BC94" i="1"/>
  <c r="BC93" i="1"/>
  <c r="BE91" i="1"/>
  <c r="BD92" i="1" s="1"/>
  <c r="BD91" i="1"/>
  <c r="BC92" i="1"/>
  <c r="BC91" i="1"/>
  <c r="BE89" i="1"/>
  <c r="BD89" i="1"/>
  <c r="BC90" i="1"/>
  <c r="BC89" i="1"/>
  <c r="BE87" i="1"/>
  <c r="BD87" i="1"/>
  <c r="BC88" i="1"/>
  <c r="BC87" i="1"/>
  <c r="BE85" i="1"/>
  <c r="BE86" i="1" s="1"/>
  <c r="BD85" i="1"/>
  <c r="BC86" i="1"/>
  <c r="BC85" i="1"/>
  <c r="BE83" i="1"/>
  <c r="BD83" i="1"/>
  <c r="BC84" i="1"/>
  <c r="BC83" i="1"/>
  <c r="BE81" i="1"/>
  <c r="BD81" i="1"/>
  <c r="BC82" i="1"/>
  <c r="BC81" i="1"/>
  <c r="BE79" i="1"/>
  <c r="BE80" i="1" s="1"/>
  <c r="BD79" i="1"/>
  <c r="BC80" i="1"/>
  <c r="BC79" i="1"/>
  <c r="BE77" i="1"/>
  <c r="BD77" i="1"/>
  <c r="BC78" i="1"/>
  <c r="BC77" i="1"/>
  <c r="BE75" i="1"/>
  <c r="BD75" i="1"/>
  <c r="BC76" i="1"/>
  <c r="BC75" i="1"/>
  <c r="BE73" i="1"/>
  <c r="BE74" i="1" s="1"/>
  <c r="BD73" i="1"/>
  <c r="BC74" i="1"/>
  <c r="BC73" i="1"/>
  <c r="BE71" i="1"/>
  <c r="BD71" i="1"/>
  <c r="BC72" i="1"/>
  <c r="BC71" i="1"/>
  <c r="BE69" i="1"/>
  <c r="BD69" i="1"/>
  <c r="BC70" i="1"/>
  <c r="BC69" i="1"/>
  <c r="BE67" i="1"/>
  <c r="BE68" i="1" s="1"/>
  <c r="BD67" i="1"/>
  <c r="BC68" i="1"/>
  <c r="BC67" i="1"/>
  <c r="BE65" i="1"/>
  <c r="BD65" i="1"/>
  <c r="BC66" i="1"/>
  <c r="BD66" i="1" s="1"/>
  <c r="BC65" i="1"/>
  <c r="BE63" i="1"/>
  <c r="BD63" i="1"/>
  <c r="BC64" i="1"/>
  <c r="BC63" i="1"/>
  <c r="BE61" i="1"/>
  <c r="BD61" i="1"/>
  <c r="BC62" i="1"/>
  <c r="BC61" i="1"/>
  <c r="BE59" i="1"/>
  <c r="BD59" i="1"/>
  <c r="BC60" i="1"/>
  <c r="BD60" i="1" s="1"/>
  <c r="BC59" i="1"/>
  <c r="BE57" i="1"/>
  <c r="BD57" i="1"/>
  <c r="BC58" i="1"/>
  <c r="BC57" i="1"/>
  <c r="BE55" i="1"/>
  <c r="BD55" i="1"/>
  <c r="BC56" i="1"/>
  <c r="BC55" i="1"/>
  <c r="BE53" i="1"/>
  <c r="BD53" i="1"/>
  <c r="BC54" i="1"/>
  <c r="BD54" i="1" s="1"/>
  <c r="BC53" i="1"/>
  <c r="BE51" i="1"/>
  <c r="BD51" i="1"/>
  <c r="BC52" i="1"/>
  <c r="BC51" i="1"/>
  <c r="BE49" i="1"/>
  <c r="BD49" i="1"/>
  <c r="BC50" i="1"/>
  <c r="BC49" i="1"/>
  <c r="BE47" i="1"/>
  <c r="BD47" i="1"/>
  <c r="BC48" i="1"/>
  <c r="BC47" i="1"/>
  <c r="BE45" i="1"/>
  <c r="BD45" i="1"/>
  <c r="BC46" i="1"/>
  <c r="BC45" i="1"/>
  <c r="BE43" i="1"/>
  <c r="BD43" i="1"/>
  <c r="BC44" i="1"/>
  <c r="BC43" i="1"/>
  <c r="BE41" i="1"/>
  <c r="BD41" i="1"/>
  <c r="BC42" i="1"/>
  <c r="BC41" i="1"/>
  <c r="BE39" i="1"/>
  <c r="BD39" i="1"/>
  <c r="BC40" i="1"/>
  <c r="BC39" i="1"/>
  <c r="BE37" i="1"/>
  <c r="BD37" i="1"/>
  <c r="BC38" i="1"/>
  <c r="BC37" i="1"/>
  <c r="BE35" i="1"/>
  <c r="BD35" i="1"/>
  <c r="BC36" i="1"/>
  <c r="BC35" i="1"/>
  <c r="BE33" i="1"/>
  <c r="BD33" i="1"/>
  <c r="BC34" i="1"/>
  <c r="BC33" i="1"/>
  <c r="BE31" i="1"/>
  <c r="BD31" i="1"/>
  <c r="BC32" i="1"/>
  <c r="BC31" i="1"/>
  <c r="BE29" i="1"/>
  <c r="BD29" i="1"/>
  <c r="BC30" i="1"/>
  <c r="BC29" i="1"/>
  <c r="BE27" i="1"/>
  <c r="BD27" i="1"/>
  <c r="BC28" i="1"/>
  <c r="BC27" i="1"/>
  <c r="BE25" i="1"/>
  <c r="BD26" i="1" s="1"/>
  <c r="BD25" i="1"/>
  <c r="BC26" i="1"/>
  <c r="BC25" i="1"/>
  <c r="BE23" i="1"/>
  <c r="BD23" i="1"/>
  <c r="BC24" i="1"/>
  <c r="BD24" i="1" s="1"/>
  <c r="BC23" i="1"/>
  <c r="BE21" i="1"/>
  <c r="BD21" i="1"/>
  <c r="BC22" i="1"/>
  <c r="BC21" i="1"/>
  <c r="BE19" i="1"/>
  <c r="BD19" i="1"/>
  <c r="BC20" i="1"/>
  <c r="BC19" i="1"/>
  <c r="BE17" i="1"/>
  <c r="BD17" i="1"/>
  <c r="BC18" i="1"/>
  <c r="BC17" i="1"/>
  <c r="BE15" i="1"/>
  <c r="BD15" i="1"/>
  <c r="BC16" i="1"/>
  <c r="BC15" i="1"/>
  <c r="AZ113" i="1"/>
  <c r="AZ111" i="1"/>
  <c r="AZ109" i="1"/>
  <c r="AZ107" i="1"/>
  <c r="AZ105" i="1"/>
  <c r="AZ103" i="1"/>
  <c r="AZ101" i="1"/>
  <c r="AZ99" i="1"/>
  <c r="AZ97" i="1"/>
  <c r="AZ95" i="1"/>
  <c r="AZ93" i="1"/>
  <c r="AZ91" i="1"/>
  <c r="AZ89" i="1"/>
  <c r="AZ87" i="1"/>
  <c r="AZ85" i="1"/>
  <c r="AZ83" i="1"/>
  <c r="AZ81" i="1"/>
  <c r="AZ79" i="1"/>
  <c r="AZ77" i="1"/>
  <c r="AZ75" i="1"/>
  <c r="AZ73" i="1"/>
  <c r="AZ71" i="1"/>
  <c r="AZ69" i="1"/>
  <c r="AZ67" i="1"/>
  <c r="AZ65" i="1"/>
  <c r="AZ63" i="1"/>
  <c r="AZ61" i="1"/>
  <c r="AZ59" i="1"/>
  <c r="AZ57" i="1"/>
  <c r="AZ55" i="1"/>
  <c r="AZ53" i="1"/>
  <c r="AZ51" i="1"/>
  <c r="AZ49" i="1"/>
  <c r="AZ47" i="1"/>
  <c r="AZ45" i="1"/>
  <c r="AZ43" i="1"/>
  <c r="AZ41" i="1"/>
  <c r="AZ39" i="1"/>
  <c r="AZ37" i="1"/>
  <c r="AZ35" i="1"/>
  <c r="AZ33" i="1"/>
  <c r="AZ31" i="1"/>
  <c r="AZ29" i="1"/>
  <c r="AZ27" i="1"/>
  <c r="AZ25" i="1"/>
  <c r="C6" i="2"/>
  <c r="I6" i="2" s="1"/>
  <c r="H9" i="1" s="1"/>
  <c r="O10" i="2"/>
  <c r="O15" i="2"/>
  <c r="O35" i="2"/>
  <c r="AU17" i="1"/>
  <c r="AV17" i="1" s="1"/>
  <c r="AW17" i="1" s="1"/>
  <c r="AU19" i="1"/>
  <c r="AV19" i="1" s="1"/>
  <c r="AW19" i="1" s="1"/>
  <c r="AU21" i="1"/>
  <c r="AV21" i="1" s="1"/>
  <c r="AW21" i="1" s="1"/>
  <c r="AU23" i="1"/>
  <c r="AV23" i="1" s="1"/>
  <c r="AW23" i="1" s="1"/>
  <c r="AU25" i="1"/>
  <c r="AV25" i="1" s="1"/>
  <c r="AW25" i="1" s="1"/>
  <c r="AU27" i="1"/>
  <c r="AV27" i="1" s="1"/>
  <c r="AW27" i="1" s="1"/>
  <c r="AU29" i="1"/>
  <c r="AV29" i="1" s="1"/>
  <c r="AW29" i="1" s="1"/>
  <c r="AU31" i="1"/>
  <c r="AV31" i="1" s="1"/>
  <c r="AW31" i="1" s="1"/>
  <c r="AU33" i="1"/>
  <c r="AV33" i="1" s="1"/>
  <c r="AW33" i="1" s="1"/>
  <c r="AU35" i="1"/>
  <c r="AV35" i="1" s="1"/>
  <c r="AW35" i="1" s="1"/>
  <c r="AU37" i="1"/>
  <c r="AV37" i="1" s="1"/>
  <c r="AW37" i="1" s="1"/>
  <c r="AU39" i="1"/>
  <c r="AV39" i="1" s="1"/>
  <c r="AW39" i="1" s="1"/>
  <c r="AU41" i="1"/>
  <c r="AV41" i="1" s="1"/>
  <c r="AW41" i="1" s="1"/>
  <c r="AU43" i="1"/>
  <c r="AV43" i="1" s="1"/>
  <c r="AW43" i="1" s="1"/>
  <c r="AU45" i="1"/>
  <c r="AV45" i="1" s="1"/>
  <c r="AW45" i="1" s="1"/>
  <c r="AU47" i="1"/>
  <c r="AV47" i="1" s="1"/>
  <c r="AW47" i="1" s="1"/>
  <c r="AU49" i="1"/>
  <c r="AV49" i="1" s="1"/>
  <c r="AW49" i="1" s="1"/>
  <c r="AU51" i="1"/>
  <c r="AV51" i="1" s="1"/>
  <c r="AW51" i="1" s="1"/>
  <c r="AU53" i="1"/>
  <c r="AV53" i="1" s="1"/>
  <c r="AW53" i="1" s="1"/>
  <c r="AU55" i="1"/>
  <c r="AV55" i="1" s="1"/>
  <c r="AW55" i="1" s="1"/>
  <c r="AU57" i="1"/>
  <c r="AV57" i="1" s="1"/>
  <c r="AW57" i="1" s="1"/>
  <c r="AU59" i="1"/>
  <c r="AV59" i="1" s="1"/>
  <c r="AW59" i="1" s="1"/>
  <c r="AU61" i="1"/>
  <c r="AV61" i="1" s="1"/>
  <c r="AW61" i="1" s="1"/>
  <c r="AU63" i="1"/>
  <c r="AV63" i="1" s="1"/>
  <c r="AW63" i="1" s="1"/>
  <c r="AU65" i="1"/>
  <c r="AV65" i="1" s="1"/>
  <c r="AW65" i="1" s="1"/>
  <c r="AU67" i="1"/>
  <c r="AV67" i="1" s="1"/>
  <c r="AW67" i="1" s="1"/>
  <c r="AU69" i="1"/>
  <c r="AV69" i="1"/>
  <c r="AW69" i="1" s="1"/>
  <c r="AU71" i="1"/>
  <c r="AV71" i="1" s="1"/>
  <c r="AW71" i="1" s="1"/>
  <c r="AU73" i="1"/>
  <c r="AV73" i="1" s="1"/>
  <c r="AW73" i="1" s="1"/>
  <c r="AU75" i="1"/>
  <c r="AV75" i="1" s="1"/>
  <c r="AW75" i="1" s="1"/>
  <c r="AU77" i="1"/>
  <c r="AV77" i="1" s="1"/>
  <c r="AW77" i="1" s="1"/>
  <c r="AU79" i="1"/>
  <c r="AV79" i="1" s="1"/>
  <c r="AW79" i="1" s="1"/>
  <c r="AU81" i="1"/>
  <c r="AV81" i="1" s="1"/>
  <c r="AW81" i="1" s="1"/>
  <c r="AU83" i="1"/>
  <c r="AV83" i="1" s="1"/>
  <c r="AW83" i="1" s="1"/>
  <c r="AU85" i="1"/>
  <c r="AV85" i="1" s="1"/>
  <c r="AW85" i="1" s="1"/>
  <c r="AU87" i="1"/>
  <c r="AV87" i="1" s="1"/>
  <c r="AW87" i="1" s="1"/>
  <c r="AU89" i="1"/>
  <c r="AV89" i="1" s="1"/>
  <c r="AW89" i="1" s="1"/>
  <c r="AU91" i="1"/>
  <c r="AV91" i="1" s="1"/>
  <c r="AW91" i="1" s="1"/>
  <c r="AU93" i="1"/>
  <c r="AV93" i="1" s="1"/>
  <c r="AW93" i="1" s="1"/>
  <c r="AU95" i="1"/>
  <c r="AV95" i="1" s="1"/>
  <c r="AW95" i="1" s="1"/>
  <c r="AU97" i="1"/>
  <c r="AV97" i="1" s="1"/>
  <c r="AW97" i="1" s="1"/>
  <c r="AU99" i="1"/>
  <c r="AV99" i="1" s="1"/>
  <c r="AW99" i="1" s="1"/>
  <c r="AU101" i="1"/>
  <c r="AV101" i="1" s="1"/>
  <c r="AW101" i="1" s="1"/>
  <c r="AU103" i="1"/>
  <c r="AV103" i="1" s="1"/>
  <c r="AW103" i="1" s="1"/>
  <c r="AU105" i="1"/>
  <c r="AV105" i="1" s="1"/>
  <c r="AW105" i="1" s="1"/>
  <c r="AU107" i="1"/>
  <c r="AV107" i="1" s="1"/>
  <c r="AW107" i="1" s="1"/>
  <c r="AU109" i="1"/>
  <c r="AV109" i="1" s="1"/>
  <c r="AW109" i="1" s="1"/>
  <c r="AU111" i="1"/>
  <c r="AV111" i="1" s="1"/>
  <c r="AW111" i="1" s="1"/>
  <c r="AU113" i="1"/>
  <c r="AV113" i="1" s="1"/>
  <c r="AW113" i="1" s="1"/>
  <c r="AU15" i="1"/>
  <c r="AV15" i="1" s="1"/>
  <c r="AG15" i="1"/>
  <c r="AG17" i="1"/>
  <c r="AG19" i="1"/>
  <c r="AG21" i="1"/>
  <c r="AG23" i="1"/>
  <c r="AG25" i="1"/>
  <c r="AG27" i="1"/>
  <c r="AG29" i="1"/>
  <c r="AG31" i="1"/>
  <c r="AG33" i="1"/>
  <c r="AG35" i="1"/>
  <c r="AG37" i="1"/>
  <c r="AG39" i="1"/>
  <c r="AG41" i="1"/>
  <c r="AG43" i="1"/>
  <c r="AG45" i="1"/>
  <c r="AG47" i="1"/>
  <c r="AG49" i="1"/>
  <c r="AG51" i="1"/>
  <c r="AG53" i="1"/>
  <c r="AG55" i="1"/>
  <c r="AG57" i="1"/>
  <c r="AG59" i="1"/>
  <c r="AG61" i="1"/>
  <c r="AG63" i="1"/>
  <c r="AG65" i="1"/>
  <c r="AG67" i="1"/>
  <c r="AG69" i="1"/>
  <c r="AG71" i="1"/>
  <c r="AG73" i="1"/>
  <c r="AG75" i="1"/>
  <c r="AG77" i="1"/>
  <c r="AG79" i="1"/>
  <c r="AG81" i="1"/>
  <c r="AG83" i="1"/>
  <c r="AG85" i="1"/>
  <c r="AG87" i="1"/>
  <c r="AG89" i="1"/>
  <c r="AG91" i="1"/>
  <c r="AG93" i="1"/>
  <c r="AG95" i="1"/>
  <c r="AG97" i="1"/>
  <c r="AG99" i="1"/>
  <c r="AG101" i="1"/>
  <c r="AG103" i="1"/>
  <c r="AG105" i="1"/>
  <c r="AG107" i="1"/>
  <c r="AG109" i="1"/>
  <c r="AG111" i="1"/>
  <c r="AG113" i="1"/>
  <c r="A15" i="1"/>
  <c r="A35" i="1"/>
  <c r="A55" i="1"/>
  <c r="A75" i="1"/>
  <c r="A95" i="1"/>
  <c r="AE10" i="2"/>
  <c r="AJ25" i="2"/>
  <c r="X22" i="2" s="1"/>
  <c r="X23" i="2" s="1"/>
  <c r="O20" i="2"/>
  <c r="AJ22" i="2"/>
  <c r="X20" i="2" s="1"/>
  <c r="X21" i="2" s="1"/>
  <c r="AJ23" i="2"/>
  <c r="Y20" i="2" s="1"/>
  <c r="Y21" i="2" s="1"/>
  <c r="AJ24" i="2"/>
  <c r="Z20" i="2" s="1"/>
  <c r="Z21" i="2" s="1"/>
  <c r="AE20" i="2"/>
  <c r="AJ20" i="2"/>
  <c r="Y17" i="2" s="1"/>
  <c r="Y18" i="2" s="1"/>
  <c r="AE21" i="2"/>
  <c r="AJ21" i="2"/>
  <c r="Z17" i="2" s="1"/>
  <c r="Z18" i="2" s="1"/>
  <c r="AJ26" i="2"/>
  <c r="Y22" i="2" s="1"/>
  <c r="Y23" i="2" s="1"/>
  <c r="AJ27" i="2"/>
  <c r="Z22" i="2" s="1"/>
  <c r="Z23" i="2" s="1"/>
  <c r="AE22" i="2"/>
  <c r="AE23" i="2"/>
  <c r="AE24" i="2"/>
  <c r="O25" i="2"/>
  <c r="AJ28" i="2"/>
  <c r="X25" i="2" s="1"/>
  <c r="X26" i="2" s="1"/>
  <c r="AJ29" i="2"/>
  <c r="Y25" i="2" s="1"/>
  <c r="Y26" i="2" s="1"/>
  <c r="AJ30" i="2"/>
  <c r="Z25" i="2" s="1"/>
  <c r="Z26" i="2" s="1"/>
  <c r="AE25" i="2"/>
  <c r="AE26" i="2"/>
  <c r="AJ31" i="2"/>
  <c r="X27" i="2" s="1"/>
  <c r="X28" i="2" s="1"/>
  <c r="AJ32" i="2"/>
  <c r="Y27" i="2" s="1"/>
  <c r="AJ33" i="2"/>
  <c r="Z27" i="2" s="1"/>
  <c r="Z28" i="2" s="1"/>
  <c r="AE27" i="2"/>
  <c r="AE28" i="2"/>
  <c r="AE29" i="2"/>
  <c r="O30" i="2"/>
  <c r="AJ34" i="2"/>
  <c r="X30" i="2" s="1"/>
  <c r="X31" i="2" s="1"/>
  <c r="AJ35" i="2"/>
  <c r="Y30" i="2" s="1"/>
  <c r="Y31" i="2" s="1"/>
  <c r="AJ36" i="2"/>
  <c r="Z30" i="2" s="1"/>
  <c r="Z31" i="2" s="1"/>
  <c r="AE30" i="2"/>
  <c r="AE31" i="2"/>
  <c r="AJ37" i="2"/>
  <c r="X32" i="2" s="1"/>
  <c r="X33" i="2" s="1"/>
  <c r="AJ38" i="2"/>
  <c r="Y32" i="2" s="1"/>
  <c r="Y33" i="2" s="1"/>
  <c r="AJ39" i="2"/>
  <c r="Z32" i="2" s="1"/>
  <c r="Z33" i="2" s="1"/>
  <c r="AE32" i="2"/>
  <c r="AE33" i="2"/>
  <c r="AE34" i="2"/>
  <c r="AJ40" i="2"/>
  <c r="X35" i="2" s="1"/>
  <c r="X36" i="2" s="1"/>
  <c r="AJ41" i="2"/>
  <c r="Y35" i="2" s="1"/>
  <c r="Y36" i="2" s="1"/>
  <c r="AJ42" i="2"/>
  <c r="Z35" i="2" s="1"/>
  <c r="Z36" i="2" s="1"/>
  <c r="AE35" i="2"/>
  <c r="AE36" i="2"/>
  <c r="AJ43" i="2"/>
  <c r="X37" i="2" s="1"/>
  <c r="X38" i="2" s="1"/>
  <c r="AJ44" i="2"/>
  <c r="Y37" i="2" s="1"/>
  <c r="Y38" i="2" s="1"/>
  <c r="AJ45" i="2"/>
  <c r="Z37" i="2" s="1"/>
  <c r="Z38" i="2" s="1"/>
  <c r="AE37" i="2"/>
  <c r="AE38" i="2"/>
  <c r="AE39" i="2"/>
  <c r="AJ19" i="2"/>
  <c r="X17" i="2" s="1"/>
  <c r="X18" i="2" s="1"/>
  <c r="AJ18" i="2"/>
  <c r="Z15" i="2" s="1"/>
  <c r="Z16" i="2" s="1"/>
  <c r="AJ17" i="2"/>
  <c r="Y15" i="2" s="1"/>
  <c r="Y16" i="2" s="1"/>
  <c r="AJ16" i="2"/>
  <c r="X15" i="2" s="1"/>
  <c r="X16" i="2" s="1"/>
  <c r="AJ15" i="2"/>
  <c r="Z12" i="2" s="1"/>
  <c r="Z13" i="2" s="1"/>
  <c r="AJ14" i="2"/>
  <c r="Y12" i="2" s="1"/>
  <c r="Y13" i="2" s="1"/>
  <c r="AJ13" i="2"/>
  <c r="X12" i="2" s="1"/>
  <c r="X13" i="2" s="1"/>
  <c r="AJ12" i="2"/>
  <c r="Z10" i="2" s="1"/>
  <c r="Z11" i="2" s="1"/>
  <c r="AJ11" i="2"/>
  <c r="Y10" i="2" s="1"/>
  <c r="Y11" i="2" s="1"/>
  <c r="AJ10" i="2"/>
  <c r="X10" i="2" s="1"/>
  <c r="X11" i="2" s="1"/>
  <c r="AK9" i="2"/>
  <c r="A96" i="1"/>
  <c r="A76" i="1"/>
  <c r="A56" i="1"/>
  <c r="A36" i="1"/>
  <c r="AE14" i="2"/>
  <c r="AE19" i="2"/>
  <c r="AE18" i="2"/>
  <c r="AE17" i="2"/>
  <c r="AE16" i="2"/>
  <c r="AE15" i="2"/>
  <c r="AE13" i="2"/>
  <c r="AE12" i="2"/>
  <c r="AE11" i="2"/>
  <c r="AE45" i="2"/>
  <c r="AE44" i="2"/>
  <c r="AE43" i="2"/>
  <c r="AE42" i="2"/>
  <c r="AE41" i="2"/>
  <c r="AE40" i="2"/>
  <c r="AV46" i="1"/>
  <c r="AW46" i="1" s="1"/>
  <c r="AV48" i="1"/>
  <c r="AW48" i="1" s="1"/>
  <c r="AV118" i="1"/>
  <c r="AV116" i="1"/>
  <c r="AV150" i="1"/>
  <c r="AV151" i="1"/>
  <c r="AV117" i="1"/>
  <c r="AV115" i="1"/>
  <c r="AV122" i="1"/>
  <c r="V26" i="2"/>
  <c r="V21" i="2"/>
  <c r="V16" i="2"/>
  <c r="AJ15" i="1"/>
  <c r="AK15" i="1" s="1"/>
  <c r="AJ27" i="1"/>
  <c r="AP27" i="1"/>
  <c r="AP21" i="1"/>
  <c r="BE36" i="1"/>
  <c r="T21" i="2"/>
  <c r="U21" i="2" s="1"/>
  <c r="S11" i="2"/>
  <c r="AJ25" i="1"/>
  <c r="BD98" i="1"/>
  <c r="BE62" i="1"/>
  <c r="BE72" i="1"/>
  <c r="BE24" i="1"/>
  <c r="BE108" i="1"/>
  <c r="AJ23" i="1"/>
  <c r="BD72" i="1"/>
  <c r="BE84" i="1"/>
  <c r="BE56" i="1"/>
  <c r="BE96" i="1"/>
  <c r="T26" i="2"/>
  <c r="U26" i="2" s="1"/>
  <c r="L28" i="2" s="1"/>
  <c r="AD35" i="2"/>
  <c r="BE114" i="1"/>
  <c r="BE18" i="1" l="1"/>
  <c r="BD16" i="1"/>
  <c r="BE22" i="1"/>
  <c r="BE28" i="1"/>
  <c r="BE34" i="1"/>
  <c r="BE40" i="1"/>
  <c r="BD46" i="1"/>
  <c r="BD58" i="1"/>
  <c r="BE64" i="1"/>
  <c r="BE70" i="1"/>
  <c r="BD76" i="1"/>
  <c r="BE82" i="1"/>
  <c r="BD100" i="1"/>
  <c r="BD106" i="1"/>
  <c r="BD112" i="1"/>
  <c r="BD28" i="1"/>
  <c r="BD82" i="1"/>
  <c r="BE112" i="1"/>
  <c r="AK25" i="1"/>
  <c r="AT25" i="1" s="1"/>
  <c r="BD70" i="1"/>
  <c r="BE100" i="1"/>
  <c r="BD32" i="1"/>
  <c r="BE20" i="1"/>
  <c r="BE32" i="1"/>
  <c r="BD86" i="1"/>
  <c r="BD74" i="1"/>
  <c r="AQ113" i="1"/>
  <c r="AR113" i="1" s="1"/>
  <c r="AK138" i="1"/>
  <c r="AK85" i="1"/>
  <c r="AL85" i="1" s="1"/>
  <c r="AK109" i="1"/>
  <c r="AT109" i="1" s="1"/>
  <c r="AT124" i="1"/>
  <c r="BD68" i="1"/>
  <c r="BE60" i="1"/>
  <c r="BE66" i="1"/>
  <c r="BD96" i="1"/>
  <c r="BD102" i="1"/>
  <c r="BD108" i="1"/>
  <c r="BD114" i="1"/>
  <c r="AT150" i="1"/>
  <c r="BD30" i="1"/>
  <c r="BD42" i="1"/>
  <c r="AK69" i="1"/>
  <c r="AT69" i="1" s="1"/>
  <c r="AT138" i="1"/>
  <c r="AK67" i="1"/>
  <c r="AT67" i="1" s="1"/>
  <c r="M15" i="1"/>
  <c r="BK15" i="1" s="1"/>
  <c r="AK41" i="1"/>
  <c r="AT41" i="1" s="1"/>
  <c r="AK137" i="1"/>
  <c r="BD110" i="1"/>
  <c r="AK151" i="1"/>
  <c r="AQ51" i="1"/>
  <c r="AR51" i="1" s="1"/>
  <c r="AJ19" i="1"/>
  <c r="AK19" i="1" s="1"/>
  <c r="AL19" i="1" s="1"/>
  <c r="C9" i="1"/>
  <c r="G9" i="1" s="1"/>
  <c r="BD20" i="1"/>
  <c r="AK31" i="1"/>
  <c r="AL31" i="1" s="1"/>
  <c r="AK140" i="1"/>
  <c r="AK101" i="1"/>
  <c r="AT101" i="1" s="1"/>
  <c r="AK127" i="1"/>
  <c r="AK117" i="1"/>
  <c r="AK155" i="1"/>
  <c r="AK125" i="1"/>
  <c r="AK23" i="1"/>
  <c r="AL23" i="1" s="1"/>
  <c r="BE46" i="1"/>
  <c r="AK105" i="1"/>
  <c r="AK27" i="1"/>
  <c r="BE76" i="1"/>
  <c r="BD88" i="1"/>
  <c r="AT134" i="1"/>
  <c r="AQ81" i="1"/>
  <c r="AR81" i="1" s="1"/>
  <c r="AK77" i="1"/>
  <c r="AL77" i="1" s="1"/>
  <c r="L36" i="1"/>
  <c r="BJ36" i="1" s="1"/>
  <c r="BE54" i="1"/>
  <c r="AK65" i="1"/>
  <c r="AT65" i="1" s="1"/>
  <c r="L18" i="1"/>
  <c r="BJ18" i="1" s="1"/>
  <c r="AK103" i="1"/>
  <c r="AT103" i="1" s="1"/>
  <c r="AK111" i="1"/>
  <c r="AL111" i="1" s="1"/>
  <c r="AQ23" i="1"/>
  <c r="AR23" i="1" s="1"/>
  <c r="AK122" i="1"/>
  <c r="AK143" i="1"/>
  <c r="AK83" i="1"/>
  <c r="BD78" i="1"/>
  <c r="BD90" i="1"/>
  <c r="AT126" i="1"/>
  <c r="AT137" i="1"/>
  <c r="AP19" i="1"/>
  <c r="AQ55" i="1"/>
  <c r="AR55" i="1" s="1"/>
  <c r="AQ95" i="1"/>
  <c r="AR95" i="1" s="1"/>
  <c r="AK116" i="1"/>
  <c r="AK29" i="1"/>
  <c r="AL29" i="1" s="1"/>
  <c r="BE26" i="1"/>
  <c r="BE38" i="1"/>
  <c r="BE44" i="1"/>
  <c r="AK129" i="1"/>
  <c r="AK141" i="1"/>
  <c r="AQ105" i="1"/>
  <c r="AR105" i="1" s="1"/>
  <c r="B9" i="1"/>
  <c r="BE92" i="1"/>
  <c r="BE104" i="1"/>
  <c r="AK154" i="1"/>
  <c r="AT123" i="1"/>
  <c r="AK148" i="1"/>
  <c r="AK37" i="1"/>
  <c r="AK118" i="1"/>
  <c r="BD64" i="1"/>
  <c r="AK120" i="1"/>
  <c r="AT120" i="1"/>
  <c r="AK107" i="1"/>
  <c r="AK144" i="1"/>
  <c r="AK147" i="1"/>
  <c r="AK63" i="1"/>
  <c r="AL63" i="1" s="1"/>
  <c r="AT154" i="1"/>
  <c r="AK91" i="1"/>
  <c r="AL91" i="1" s="1"/>
  <c r="BD34" i="1"/>
  <c r="BE52" i="1"/>
  <c r="BD94" i="1"/>
  <c r="AK113" i="1"/>
  <c r="AT113" i="1" s="1"/>
  <c r="AK53" i="1"/>
  <c r="AT53" i="1" s="1"/>
  <c r="AQ79" i="1"/>
  <c r="AR79" i="1" s="1"/>
  <c r="BE88" i="1"/>
  <c r="BE94" i="1"/>
  <c r="AK146" i="1"/>
  <c r="AK99" i="1"/>
  <c r="AL99" i="1" s="1"/>
  <c r="AK75" i="1"/>
  <c r="AL75" i="1" s="1"/>
  <c r="AK73" i="1"/>
  <c r="AL73" i="1" s="1"/>
  <c r="BD36" i="1"/>
  <c r="AK123" i="1"/>
  <c r="AK136" i="1"/>
  <c r="L34" i="1"/>
  <c r="BJ34" i="1" s="1"/>
  <c r="AK79" i="1"/>
  <c r="AT79" i="1" s="1"/>
  <c r="AK124" i="1"/>
  <c r="AT118" i="1"/>
  <c r="AQ109" i="1"/>
  <c r="AR109" i="1" s="1"/>
  <c r="AT136" i="1"/>
  <c r="AK21" i="1"/>
  <c r="AL21" i="1" s="1"/>
  <c r="AQ75" i="1"/>
  <c r="AR75" i="1" s="1"/>
  <c r="M23" i="1"/>
  <c r="BK23" i="1" s="1"/>
  <c r="M37" i="1"/>
  <c r="BK37" i="1" s="1"/>
  <c r="L32" i="1"/>
  <c r="BJ32" i="1" s="1"/>
  <c r="L43" i="1"/>
  <c r="BJ43" i="1" s="1"/>
  <c r="M47" i="1"/>
  <c r="BK47" i="1" s="1"/>
  <c r="M32" i="1"/>
  <c r="BK32" i="1" s="1"/>
  <c r="L14" i="1"/>
  <c r="BJ14" i="1" s="1"/>
  <c r="L16" i="1"/>
  <c r="BJ16" i="1" s="1"/>
  <c r="L29" i="1"/>
  <c r="BJ29" i="1" s="1"/>
  <c r="L13" i="1"/>
  <c r="BJ13" i="1" s="1"/>
  <c r="M25" i="1"/>
  <c r="BK25" i="1" s="1"/>
  <c r="M42" i="1"/>
  <c r="BK42" i="1" s="1"/>
  <c r="M17" i="1"/>
  <c r="BK17" i="1" s="1"/>
  <c r="L48" i="1"/>
  <c r="BJ48" i="1" s="1"/>
  <c r="L19" i="1"/>
  <c r="BJ19" i="1" s="1"/>
  <c r="M18" i="1"/>
  <c r="BK18" i="1" s="1"/>
  <c r="AT125" i="1"/>
  <c r="L28" i="1"/>
  <c r="BJ28" i="1" s="1"/>
  <c r="L31" i="1"/>
  <c r="BJ31" i="1" s="1"/>
  <c r="L17" i="1"/>
  <c r="BJ17" i="1" s="1"/>
  <c r="L41" i="1"/>
  <c r="BJ41" i="1" s="1"/>
  <c r="M30" i="1"/>
  <c r="BK30" i="1" s="1"/>
  <c r="L30" i="1"/>
  <c r="BJ30" i="1" s="1"/>
  <c r="AQ99" i="1"/>
  <c r="AR99" i="1" s="1"/>
  <c r="AQ25" i="1"/>
  <c r="AR25" i="1" s="1"/>
  <c r="AT143" i="1"/>
  <c r="AQ107" i="1"/>
  <c r="AR107" i="1" s="1"/>
  <c r="AT132" i="1"/>
  <c r="AQ69" i="1"/>
  <c r="AR69" i="1" s="1"/>
  <c r="L38" i="1"/>
  <c r="BJ38" i="1" s="1"/>
  <c r="L21" i="1"/>
  <c r="BJ21" i="1" s="1"/>
  <c r="M31" i="1"/>
  <c r="BK31" i="1" s="1"/>
  <c r="L39" i="1"/>
  <c r="BJ39" i="1" s="1"/>
  <c r="M33" i="1"/>
  <c r="M38" i="1"/>
  <c r="BK38" i="1" s="1"/>
  <c r="M13" i="1"/>
  <c r="BK13" i="1" s="1"/>
  <c r="L15" i="1"/>
  <c r="BJ15" i="1" s="1"/>
  <c r="L40" i="1"/>
  <c r="BJ40" i="1" s="1"/>
  <c r="M29" i="1"/>
  <c r="BK29" i="1" s="1"/>
  <c r="M14" i="1"/>
  <c r="BK14" i="1" s="1"/>
  <c r="L26" i="1"/>
  <c r="BJ26" i="1" s="1"/>
  <c r="L20" i="1"/>
  <c r="BJ20" i="1" s="1"/>
  <c r="AT119" i="1"/>
  <c r="AT31" i="1"/>
  <c r="AK97" i="1"/>
  <c r="AL97" i="1" s="1"/>
  <c r="AK61" i="1"/>
  <c r="AL61" i="1" s="1"/>
  <c r="AK47" i="1"/>
  <c r="AL47" i="1" s="1"/>
  <c r="AK89" i="1"/>
  <c r="AL89" i="1" s="1"/>
  <c r="AT27" i="1"/>
  <c r="AL27" i="1"/>
  <c r="AK51" i="1"/>
  <c r="AL51" i="1" s="1"/>
  <c r="AS51" i="1" s="1"/>
  <c r="B51" i="1" s="1"/>
  <c r="AT105" i="1"/>
  <c r="AL105" i="1"/>
  <c r="AK39" i="1"/>
  <c r="AL39" i="1" s="1"/>
  <c r="AK93" i="1"/>
  <c r="AL93" i="1" s="1"/>
  <c r="T36" i="2"/>
  <c r="U36" i="2" s="1"/>
  <c r="L38" i="2" s="1"/>
  <c r="AK55" i="1"/>
  <c r="AL55" i="1" s="1"/>
  <c r="AS55" i="1" s="1"/>
  <c r="B55" i="1" s="1"/>
  <c r="AK81" i="1"/>
  <c r="AL81" i="1" s="1"/>
  <c r="AS81" i="1" s="1"/>
  <c r="B81" i="1" s="1"/>
  <c r="AK35" i="1"/>
  <c r="AL35" i="1" s="1"/>
  <c r="AK59" i="1"/>
  <c r="AL59" i="1" s="1"/>
  <c r="AK145" i="1"/>
  <c r="AK33" i="1"/>
  <c r="AK45" i="1"/>
  <c r="AL45" i="1" s="1"/>
  <c r="AT145" i="1"/>
  <c r="AT152" i="1"/>
  <c r="AK119" i="1"/>
  <c r="AJ17" i="1"/>
  <c r="BE16" i="1"/>
  <c r="BE58" i="1"/>
  <c r="AD25" i="2"/>
  <c r="AK130" i="1"/>
  <c r="I9" i="1"/>
  <c r="BD50" i="1"/>
  <c r="BD62" i="1"/>
  <c r="AD30" i="2"/>
  <c r="AK131" i="1"/>
  <c r="AK115" i="1"/>
  <c r="BE78" i="1"/>
  <c r="BD104" i="1"/>
  <c r="AK49" i="1"/>
  <c r="AK132" i="1"/>
  <c r="AK139" i="1"/>
  <c r="AT73" i="1"/>
  <c r="BD40" i="1"/>
  <c r="BD44" i="1"/>
  <c r="AK71" i="1"/>
  <c r="AK150" i="1"/>
  <c r="AK133" i="1"/>
  <c r="AK152" i="1"/>
  <c r="AK134" i="1"/>
  <c r="AK153" i="1"/>
  <c r="L23" i="2"/>
  <c r="E6" i="2"/>
  <c r="BD18" i="1"/>
  <c r="BD48" i="1"/>
  <c r="BD52" i="1"/>
  <c r="BD56" i="1"/>
  <c r="AK57" i="1"/>
  <c r="AL57" i="1" s="1"/>
  <c r="AK95" i="1"/>
  <c r="BE42" i="1"/>
  <c r="BD22" i="1"/>
  <c r="BE30" i="1"/>
  <c r="BD80" i="1"/>
  <c r="BD84" i="1"/>
  <c r="BE102" i="1"/>
  <c r="BE106" i="1"/>
  <c r="AD15" i="2"/>
  <c r="AQ59" i="1"/>
  <c r="AR59" i="1" s="1"/>
  <c r="AL113" i="1"/>
  <c r="AS113" i="1" s="1"/>
  <c r="B113" i="1" s="1"/>
  <c r="AQ33" i="1"/>
  <c r="AR33" i="1" s="1"/>
  <c r="AQ67" i="1"/>
  <c r="AR67" i="1" s="1"/>
  <c r="AQ77" i="1"/>
  <c r="AR77" i="1" s="1"/>
  <c r="AT133" i="1"/>
  <c r="AT146" i="1"/>
  <c r="AQ29" i="1"/>
  <c r="AR29" i="1" s="1"/>
  <c r="AQ71" i="1"/>
  <c r="AR71" i="1" s="1"/>
  <c r="AQ91" i="1"/>
  <c r="AR91" i="1" s="1"/>
  <c r="AS91" i="1" s="1"/>
  <c r="B91" i="1" s="1"/>
  <c r="AQ39" i="1"/>
  <c r="AR39" i="1" s="1"/>
  <c r="AQ61" i="1"/>
  <c r="AR61" i="1" s="1"/>
  <c r="AQ57" i="1"/>
  <c r="AR57" i="1" s="1"/>
  <c r="AQ27" i="1"/>
  <c r="AR27" i="1" s="1"/>
  <c r="AT140" i="1"/>
  <c r="AT147" i="1"/>
  <c r="AQ19" i="1"/>
  <c r="AR19" i="1" s="1"/>
  <c r="AQ93" i="1"/>
  <c r="AR93" i="1" s="1"/>
  <c r="AQ101" i="1"/>
  <c r="AR101" i="1" s="1"/>
  <c r="AT153" i="1"/>
  <c r="AQ37" i="1"/>
  <c r="AR37" i="1" s="1"/>
  <c r="AQ97" i="1"/>
  <c r="AR97" i="1" s="1"/>
  <c r="AP15" i="1"/>
  <c r="AF24" i="2" s="1"/>
  <c r="AG24" i="2" s="1"/>
  <c r="AH24" i="2" s="1"/>
  <c r="AK24" i="2" s="1"/>
  <c r="AT148" i="1"/>
  <c r="AQ63" i="1"/>
  <c r="AR63" i="1" s="1"/>
  <c r="AS63" i="1" s="1"/>
  <c r="B63" i="1" s="1"/>
  <c r="AT115" i="1"/>
  <c r="AQ47" i="1"/>
  <c r="AR47" i="1" s="1"/>
  <c r="AT130" i="1"/>
  <c r="AT139" i="1"/>
  <c r="AT129" i="1"/>
  <c r="AT155" i="1"/>
  <c r="AQ43" i="1"/>
  <c r="AR43" i="1" s="1"/>
  <c r="AQ65" i="1"/>
  <c r="AR65" i="1" s="1"/>
  <c r="AQ85" i="1"/>
  <c r="AR85" i="1" s="1"/>
  <c r="AS85" i="1" s="1"/>
  <c r="B85" i="1" s="1"/>
  <c r="AQ45" i="1"/>
  <c r="AR45" i="1" s="1"/>
  <c r="AT116" i="1"/>
  <c r="AQ41" i="1"/>
  <c r="AR41" i="1" s="1"/>
  <c r="AQ89" i="1"/>
  <c r="AR89" i="1" s="1"/>
  <c r="AQ21" i="1"/>
  <c r="AR21" i="1" s="1"/>
  <c r="AS21" i="1" s="1"/>
  <c r="B21" i="1" s="1"/>
  <c r="AT131" i="1"/>
  <c r="AQ35" i="1"/>
  <c r="AR35" i="1" s="1"/>
  <c r="AT117" i="1"/>
  <c r="AT122" i="1"/>
  <c r="AQ103" i="1"/>
  <c r="AR103" i="1" s="1"/>
  <c r="AT127" i="1"/>
  <c r="AQ83" i="1"/>
  <c r="AR83" i="1" s="1"/>
  <c r="AT141" i="1"/>
  <c r="AT144" i="1"/>
  <c r="AQ111" i="1"/>
  <c r="AR111" i="1" s="1"/>
  <c r="AS111" i="1" s="1"/>
  <c r="B111" i="1" s="1"/>
  <c r="AQ17" i="1"/>
  <c r="AR17" i="1" s="1"/>
  <c r="AK87" i="1"/>
  <c r="AL87" i="1" s="1"/>
  <c r="T31" i="2"/>
  <c r="U31" i="2" s="1"/>
  <c r="L33" i="2" s="1"/>
  <c r="AL25" i="1"/>
  <c r="AT85" i="1"/>
  <c r="B15" i="1"/>
  <c r="AL15" i="1"/>
  <c r="L33" i="1"/>
  <c r="BJ33" i="1" s="1"/>
  <c r="AQ49" i="1"/>
  <c r="AR49" i="1" s="1"/>
  <c r="BD38" i="1"/>
  <c r="BE48" i="1"/>
  <c r="AJ126" i="1"/>
  <c r="AK126" i="1" s="1"/>
  <c r="L22" i="1"/>
  <c r="BJ22" i="1" s="1"/>
  <c r="L35" i="1"/>
  <c r="BJ35" i="1" s="1"/>
  <c r="L46" i="1"/>
  <c r="BJ46" i="1" s="1"/>
  <c r="AQ31" i="1"/>
  <c r="AR31" i="1" s="1"/>
  <c r="AQ53" i="1"/>
  <c r="AR53" i="1" s="1"/>
  <c r="AQ73" i="1"/>
  <c r="AR73" i="1" s="1"/>
  <c r="AS73" i="1" s="1"/>
  <c r="B73" i="1" s="1"/>
  <c r="M27" i="1"/>
  <c r="BK27" i="1" s="1"/>
  <c r="M45" i="1"/>
  <c r="BK45" i="1" s="1"/>
  <c r="AT15" i="1"/>
  <c r="M24" i="1"/>
  <c r="BK24" i="1" s="1"/>
  <c r="M48" i="1"/>
  <c r="BK48" i="1" s="1"/>
  <c r="AK43" i="1"/>
  <c r="BE90" i="1"/>
  <c r="AQ87" i="1"/>
  <c r="AR87" i="1" s="1"/>
  <c r="L44" i="1"/>
  <c r="BJ44" i="1" s="1"/>
  <c r="AT151" i="1"/>
  <c r="M16" i="1"/>
  <c r="BK16" i="1" s="1"/>
  <c r="BE50" i="1"/>
  <c r="AS27" i="1" l="1"/>
  <c r="B27" i="1" s="1"/>
  <c r="AQ15" i="1"/>
  <c r="AR15" i="1" s="1"/>
  <c r="AL65" i="1"/>
  <c r="AF43" i="2"/>
  <c r="AG43" i="2" s="1"/>
  <c r="AH43" i="2" s="1"/>
  <c r="AK43" i="2" s="1"/>
  <c r="AF12" i="2"/>
  <c r="AG12" i="2" s="1"/>
  <c r="AH12" i="2" s="1"/>
  <c r="AK12" i="2" s="1"/>
  <c r="AS105" i="1"/>
  <c r="B105" i="1" s="1"/>
  <c r="AL41" i="1"/>
  <c r="AS41" i="1" s="1"/>
  <c r="B41" i="1" s="1"/>
  <c r="AS77" i="1"/>
  <c r="B77" i="1" s="1"/>
  <c r="AF40" i="2"/>
  <c r="AG40" i="2" s="1"/>
  <c r="AH40" i="2" s="1"/>
  <c r="AK40" i="2" s="1"/>
  <c r="AL69" i="1"/>
  <c r="AS69" i="1" s="1"/>
  <c r="B69" i="1" s="1"/>
  <c r="AT23" i="1"/>
  <c r="AF21" i="2"/>
  <c r="AG21" i="2" s="1"/>
  <c r="AH21" i="2" s="1"/>
  <c r="AK21" i="2" s="1"/>
  <c r="AF25" i="2"/>
  <c r="AG25" i="2" s="1"/>
  <c r="AH25" i="2" s="1"/>
  <c r="AK25" i="2" s="1"/>
  <c r="AF26" i="2"/>
  <c r="AG26" i="2" s="1"/>
  <c r="AH26" i="2" s="1"/>
  <c r="AK26" i="2" s="1"/>
  <c r="AT111" i="1"/>
  <c r="AT99" i="1"/>
  <c r="AT21" i="1"/>
  <c r="AF28" i="2"/>
  <c r="AG28" i="2" s="1"/>
  <c r="AH28" i="2" s="1"/>
  <c r="AK28" i="2" s="1"/>
  <c r="AS99" i="1"/>
  <c r="B99" i="1" s="1"/>
  <c r="AL103" i="1"/>
  <c r="AS103" i="1" s="1"/>
  <c r="B103" i="1" s="1"/>
  <c r="AG23" i="2"/>
  <c r="AH23" i="2" s="1"/>
  <c r="AK23" i="2" s="1"/>
  <c r="AG22" i="2"/>
  <c r="AH22" i="2" s="1"/>
  <c r="AK22" i="2" s="1"/>
  <c r="AT63" i="1"/>
  <c r="AT91" i="1"/>
  <c r="AL109" i="1"/>
  <c r="AS109" i="1" s="1"/>
  <c r="B109" i="1" s="1"/>
  <c r="AS23" i="1"/>
  <c r="B23" i="1" s="1"/>
  <c r="AS75" i="1"/>
  <c r="B75" i="1" s="1"/>
  <c r="AS25" i="1"/>
  <c r="B25" i="1" s="1"/>
  <c r="AF38" i="2"/>
  <c r="AG38" i="2" s="1"/>
  <c r="AH38" i="2" s="1"/>
  <c r="AK38" i="2" s="1"/>
  <c r="AL53" i="1"/>
  <c r="AS53" i="1" s="1"/>
  <c r="B53" i="1" s="1"/>
  <c r="AL67" i="1"/>
  <c r="AS67" i="1" s="1"/>
  <c r="B67" i="1" s="1"/>
  <c r="AT29" i="1"/>
  <c r="AL101" i="1"/>
  <c r="AS101" i="1" s="1"/>
  <c r="B101" i="1" s="1"/>
  <c r="AS29" i="1"/>
  <c r="B29" i="1" s="1"/>
  <c r="AS31" i="1"/>
  <c r="B31" i="1" s="1"/>
  <c r="AT37" i="1"/>
  <c r="AL37" i="1"/>
  <c r="AS37" i="1" s="1"/>
  <c r="B37" i="1" s="1"/>
  <c r="AS45" i="1"/>
  <c r="B45" i="1" s="1"/>
  <c r="AS39" i="1"/>
  <c r="B39" i="1" s="1"/>
  <c r="AS57" i="1"/>
  <c r="B57" i="1" s="1"/>
  <c r="AL79" i="1"/>
  <c r="AS79" i="1" s="1"/>
  <c r="B79" i="1" s="1"/>
  <c r="AS35" i="1"/>
  <c r="B35" i="1" s="1"/>
  <c r="AS47" i="1"/>
  <c r="B47" i="1" s="1"/>
  <c r="AT19" i="1"/>
  <c r="AT107" i="1"/>
  <c r="AL107" i="1"/>
  <c r="AS107" i="1" s="1"/>
  <c r="B107" i="1" s="1"/>
  <c r="AT75" i="1"/>
  <c r="AT83" i="1"/>
  <c r="AL83" i="1"/>
  <c r="AS83" i="1" s="1"/>
  <c r="B83" i="1" s="1"/>
  <c r="AT77" i="1"/>
  <c r="AF45" i="2"/>
  <c r="AG45" i="2" s="1"/>
  <c r="AH45" i="2" s="1"/>
  <c r="AK45" i="2" s="1"/>
  <c r="AF19" i="2"/>
  <c r="AG19" i="2" s="1"/>
  <c r="AH19" i="2" s="1"/>
  <c r="AK19" i="2" s="1"/>
  <c r="AS59" i="1"/>
  <c r="B59" i="1" s="1"/>
  <c r="AF33" i="2"/>
  <c r="AG33" i="2" s="1"/>
  <c r="AH33" i="2" s="1"/>
  <c r="AK33" i="2" s="1"/>
  <c r="AF20" i="2"/>
  <c r="AG20" i="2" s="1"/>
  <c r="AH20" i="2" s="1"/>
  <c r="AK20" i="2" s="1"/>
  <c r="AF10" i="2"/>
  <c r="AG10" i="2" s="1"/>
  <c r="AH10" i="2" s="1"/>
  <c r="AK10" i="2" s="1"/>
  <c r="AF31" i="2"/>
  <c r="AG31" i="2" s="1"/>
  <c r="AH31" i="2" s="1"/>
  <c r="AK31" i="2" s="1"/>
  <c r="AF44" i="2"/>
  <c r="AG44" i="2" s="1"/>
  <c r="AH44" i="2" s="1"/>
  <c r="AK44" i="2" s="1"/>
  <c r="AF18" i="2"/>
  <c r="AG18" i="2" s="1"/>
  <c r="AH18" i="2" s="1"/>
  <c r="AK18" i="2" s="1"/>
  <c r="AF13" i="2"/>
  <c r="AG13" i="2" s="1"/>
  <c r="AH13" i="2" s="1"/>
  <c r="AK13" i="2" s="1"/>
  <c r="AF37" i="2"/>
  <c r="AG37" i="2" s="1"/>
  <c r="AH37" i="2" s="1"/>
  <c r="AK37" i="2" s="1"/>
  <c r="AF41" i="2"/>
  <c r="AG41" i="2" s="1"/>
  <c r="AH41" i="2" s="1"/>
  <c r="AK41" i="2" s="1"/>
  <c r="AF14" i="2"/>
  <c r="AG14" i="2" s="1"/>
  <c r="AH14" i="2" s="1"/>
  <c r="AK14" i="2" s="1"/>
  <c r="AT45" i="1"/>
  <c r="AF34" i="2"/>
  <c r="AG34" i="2" s="1"/>
  <c r="AH34" i="2" s="1"/>
  <c r="AK34" i="2" s="1"/>
  <c r="AF15" i="2"/>
  <c r="AG15" i="2" s="1"/>
  <c r="AH15" i="2" s="1"/>
  <c r="AK15" i="2" s="1"/>
  <c r="AF36" i="2"/>
  <c r="AG36" i="2" s="1"/>
  <c r="AH36" i="2" s="1"/>
  <c r="AK36" i="2" s="1"/>
  <c r="AF29" i="2"/>
  <c r="AG29" i="2" s="1"/>
  <c r="AH29" i="2" s="1"/>
  <c r="AK29" i="2" s="1"/>
  <c r="AF32" i="2"/>
  <c r="AG32" i="2" s="1"/>
  <c r="AH32" i="2" s="1"/>
  <c r="AK32" i="2" s="1"/>
  <c r="AF27" i="2"/>
  <c r="AG27" i="2" s="1"/>
  <c r="AH27" i="2" s="1"/>
  <c r="AK27" i="2" s="1"/>
  <c r="AF17" i="2"/>
  <c r="AG17" i="2" s="1"/>
  <c r="AH17" i="2" s="1"/>
  <c r="AK17" i="2" s="1"/>
  <c r="AF42" i="2"/>
  <c r="AG42" i="2" s="1"/>
  <c r="AH42" i="2" s="1"/>
  <c r="AK42" i="2" s="1"/>
  <c r="AF11" i="2"/>
  <c r="AG11" i="2" s="1"/>
  <c r="AH11" i="2" s="1"/>
  <c r="AK11" i="2" s="1"/>
  <c r="AS97" i="1"/>
  <c r="B97" i="1" s="1"/>
  <c r="M11" i="1"/>
  <c r="AS89" i="1"/>
  <c r="B89" i="1" s="1"/>
  <c r="AT51" i="1"/>
  <c r="AS19" i="1"/>
  <c r="B19" i="1" s="1"/>
  <c r="AT89" i="1"/>
  <c r="AS93" i="1"/>
  <c r="B93" i="1" s="1"/>
  <c r="AT95" i="1"/>
  <c r="AL95" i="1"/>
  <c r="AS95" i="1" s="1"/>
  <c r="B95" i="1" s="1"/>
  <c r="AK17" i="1"/>
  <c r="AL17" i="1" s="1"/>
  <c r="AS17" i="1" s="1"/>
  <c r="B17" i="1" s="1"/>
  <c r="AT93" i="1"/>
  <c r="AT61" i="1"/>
  <c r="AT39" i="1"/>
  <c r="AT59" i="1"/>
  <c r="AT81" i="1"/>
  <c r="AL49" i="1"/>
  <c r="AS49" i="1" s="1"/>
  <c r="B49" i="1" s="1"/>
  <c r="AT49" i="1"/>
  <c r="AT57" i="1"/>
  <c r="AT55" i="1"/>
  <c r="AT47" i="1"/>
  <c r="AT97" i="1"/>
  <c r="AL71" i="1"/>
  <c r="AS71" i="1" s="1"/>
  <c r="B71" i="1" s="1"/>
  <c r="AT71" i="1"/>
  <c r="AL33" i="1"/>
  <c r="AS33" i="1" s="1"/>
  <c r="B33" i="1" s="1"/>
  <c r="AT33" i="1"/>
  <c r="AS61" i="1"/>
  <c r="B61" i="1" s="1"/>
  <c r="AT35" i="1"/>
  <c r="AS65" i="1"/>
  <c r="B65" i="1" s="1"/>
  <c r="AF16" i="2"/>
  <c r="AG16" i="2" s="1"/>
  <c r="AH16" i="2" s="1"/>
  <c r="AK16" i="2" s="1"/>
  <c r="AF23" i="2"/>
  <c r="AF39" i="2"/>
  <c r="AG39" i="2" s="1"/>
  <c r="AH39" i="2" s="1"/>
  <c r="AK39" i="2" s="1"/>
  <c r="AF35" i="2"/>
  <c r="AG35" i="2" s="1"/>
  <c r="AH35" i="2" s="1"/>
  <c r="AK35" i="2" s="1"/>
  <c r="AF22" i="2"/>
  <c r="AF30" i="2"/>
  <c r="AG30" i="2" s="1"/>
  <c r="AH30" i="2" s="1"/>
  <c r="AK30" i="2" s="1"/>
  <c r="AS15" i="1"/>
  <c r="AS87" i="1"/>
  <c r="B87" i="1" s="1"/>
  <c r="AL43" i="1"/>
  <c r="AS43" i="1" s="1"/>
  <c r="B43" i="1" s="1"/>
  <c r="AT43" i="1"/>
  <c r="AT87" i="1"/>
  <c r="AT17" i="1" l="1"/>
</calcChain>
</file>

<file path=xl/sharedStrings.xml><?xml version="1.0" encoding="utf-8"?>
<sst xmlns="http://schemas.openxmlformats.org/spreadsheetml/2006/main" count="552" uniqueCount="222">
  <si>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</si>
  <si>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</si>
  <si>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</si>
  <si>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</si>
  <si>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</si>
  <si>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</si>
  <si>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</si>
  <si>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　　　　　　          　 性別・ｸﾗｽ
　種目</t>
    <rPh sb="18" eb="19">
      <t>セイ</t>
    </rPh>
    <rPh sb="19" eb="20">
      <t>ベツ</t>
    </rPh>
    <rPh sb="26" eb="28">
      <t>シュモク</t>
    </rPh>
    <phoneticPr fontId="2"/>
  </si>
  <si>
    <t>記入例</t>
    <rPh sb="0" eb="2">
      <t>キニュウ</t>
    </rPh>
    <rPh sb="2" eb="3">
      <t>レイ</t>
    </rPh>
    <phoneticPr fontId="2"/>
  </si>
  <si>
    <t>走高跳</t>
    <rPh sb="0" eb="1">
      <t>ハシ</t>
    </rPh>
    <rPh sb="1" eb="3">
      <t>タカト</t>
    </rPh>
    <phoneticPr fontId="2"/>
  </si>
  <si>
    <t>参加料／種目</t>
    <rPh sb="0" eb="2">
      <t>サンカ</t>
    </rPh>
    <rPh sb="4" eb="6">
      <t>シュモク</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</si>
  <si>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</si>
  <si>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</si>
  <si>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</si>
  <si>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男子</t>
    <rPh sb="0" eb="2">
      <t>ダンシ</t>
    </rPh>
    <phoneticPr fontId="2"/>
  </si>
  <si>
    <t>女子</t>
    <rPh sb="0" eb="2">
      <t>ジョシ</t>
    </rPh>
    <phoneticPr fontId="2"/>
  </si>
  <si>
    <t>一般</t>
    <rPh sb="0" eb="2">
      <t>イッパン</t>
    </rPh>
    <phoneticPr fontId="1"/>
  </si>
  <si>
    <t>大学</t>
    <rPh sb="0" eb="2">
      <t>ダイガク</t>
    </rPh>
    <phoneticPr fontId="1"/>
  </si>
  <si>
    <t>高校</t>
    <rPh sb="0" eb="2">
      <t>コウコウ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</si>
  <si>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</si>
  <si>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</si>
  <si>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</si>
  <si>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</si>
  <si>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走幅跳</t>
    <rPh sb="0" eb="1">
      <t>ハシ</t>
    </rPh>
    <rPh sb="1" eb="3">
      <t>ハバト</t>
    </rPh>
    <phoneticPr fontId="1"/>
  </si>
  <si>
    <t>×</t>
    <phoneticPr fontId="1"/>
  </si>
  <si>
    <t>男子</t>
    <rPh sb="0" eb="2">
      <t>ダンシ</t>
    </rPh>
    <phoneticPr fontId="1"/>
  </si>
  <si>
    <t>女子</t>
    <rPh sb="0" eb="2">
      <t>ジョシ</t>
    </rPh>
    <phoneticPr fontId="1"/>
  </si>
  <si>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</si>
  <si>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</si>
  <si>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</si>
  <si>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参加料合計</t>
    <rPh sb="0" eb="2">
      <t>サンカ</t>
    </rPh>
    <rPh sb="2" eb="3">
      <t>リョウ</t>
    </rPh>
    <rPh sb="3" eb="5">
      <t>ゴウケイ</t>
    </rPh>
    <phoneticPr fontId="2"/>
  </si>
  <si>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</si>
  <si>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</si>
  <si>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</si>
  <si>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</si>
  <si>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</si>
  <si>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D</t>
    <phoneticPr fontId="1"/>
  </si>
  <si>
    <t>砲丸投(2.721kg)</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</si>
  <si>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</si>
  <si>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リレー</t>
    <phoneticPr fontId="1"/>
  </si>
  <si>
    <t>個人</t>
    <rPh sb="0" eb="2">
      <t>コジン</t>
    </rPh>
    <phoneticPr fontId="1"/>
  </si>
  <si>
    <t>混合</t>
    <rPh sb="0" eb="2">
      <t>コンゴウ</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</si>
  <si>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</si>
  <si>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</si>
  <si>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</si>
  <si>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</si>
  <si>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</si>
  <si>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</si>
  <si>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</si>
  <si>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</si>
  <si>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</si>
  <si>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</si>
  <si>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</si>
  <si>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</si>
  <si>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</si>
  <si>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</si>
  <si>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</si>
  <si>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</si>
  <si>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</si>
  <si>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</si>
  <si>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</si>
  <si>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</si>
  <si>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</si>
  <si>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</si>
  <si>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</si>
  <si>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</si>
  <si>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砲丸投(5.000kg)</t>
    <phoneticPr fontId="2"/>
  </si>
  <si>
    <t>砲丸投(2.721kg)</t>
    <phoneticPr fontId="2"/>
  </si>
  <si>
    <t/>
  </si>
  <si>
    <t>参加（のべ）人数</t>
    <rPh sb="0" eb="2">
      <t>サンカ</t>
    </rPh>
    <rPh sb="6" eb="8">
      <t>ニンズウ</t>
    </rPh>
    <phoneticPr fontId="2"/>
  </si>
  <si>
    <t>M</t>
    <phoneticPr fontId="1"/>
  </si>
  <si>
    <t>100m</t>
  </si>
  <si>
    <t>100m</t>
    <phoneticPr fontId="2"/>
  </si>
  <si>
    <t>200m</t>
  </si>
  <si>
    <t>200m</t>
    <phoneticPr fontId="2"/>
  </si>
  <si>
    <t>400m</t>
    <phoneticPr fontId="2"/>
  </si>
  <si>
    <t>800m</t>
  </si>
  <si>
    <t>800m</t>
    <phoneticPr fontId="2"/>
  </si>
  <si>
    <t>走幅跳</t>
    <rPh sb="0" eb="1">
      <t>ハシ</t>
    </rPh>
    <rPh sb="1" eb="2">
      <t>ハバ</t>
    </rPh>
    <phoneticPr fontId="2"/>
  </si>
  <si>
    <t>砲丸投(7.260kg)</t>
    <phoneticPr fontId="2"/>
  </si>
  <si>
    <t>中学女子</t>
    <rPh sb="0" eb="2">
      <t>チュウガク</t>
    </rPh>
    <rPh sb="2" eb="4">
      <t>ジョシ</t>
    </rPh>
    <phoneticPr fontId="1"/>
  </si>
  <si>
    <t>110mH(0.914m)</t>
  </si>
  <si>
    <t>110mH(0.914m)</t>
    <phoneticPr fontId="2"/>
  </si>
  <si>
    <t>100mH(0.762m)</t>
    <phoneticPr fontId="2"/>
  </si>
  <si>
    <t>砲丸投(4.000kg)</t>
  </si>
  <si>
    <t>砲丸投(4.000kg)</t>
    <phoneticPr fontId="2"/>
  </si>
  <si>
    <t>中学男子</t>
    <rPh sb="0" eb="2">
      <t>チュウガク</t>
    </rPh>
    <rPh sb="2" eb="4">
      <t>ダンシ</t>
    </rPh>
    <phoneticPr fontId="2"/>
  </si>
  <si>
    <t>100mH(0.762m)</t>
    <phoneticPr fontId="1"/>
  </si>
  <si>
    <t>砲丸投(7.260kg)</t>
    <phoneticPr fontId="1"/>
  </si>
  <si>
    <t>(A)</t>
    <phoneticPr fontId="1"/>
  </si>
  <si>
    <t>(B)</t>
    <phoneticPr fontId="1"/>
  </si>
  <si>
    <t>(D)</t>
    <phoneticPr fontId="1"/>
  </si>
  <si>
    <t>(E)</t>
    <phoneticPr fontId="1"/>
  </si>
  <si>
    <t>(F)</t>
    <phoneticPr fontId="1"/>
  </si>
  <si>
    <t>チーム枝記号</t>
    <rPh sb="3" eb="4">
      <t>エダ</t>
    </rPh>
    <rPh sb="4" eb="6">
      <t>キゴウ</t>
    </rPh>
    <phoneticPr fontId="1"/>
  </si>
  <si>
    <t>中学</t>
    <rPh sb="0" eb="2">
      <t>チュウガク</t>
    </rPh>
    <phoneticPr fontId="1"/>
  </si>
  <si>
    <t>1500m</t>
    <phoneticPr fontId="2"/>
  </si>
  <si>
    <t>50</t>
    <phoneticPr fontId="1"/>
  </si>
  <si>
    <t>(C)</t>
    <phoneticPr fontId="1"/>
  </si>
  <si>
    <t>【大会別特記事項】
○リレーチームは登録済みの同一クラブ・同一校で編成
　すること。
○複数チームの参加可能です。その場合は、チーム枝記号
　を必ず選択して下さい。</t>
    <rPh sb="1" eb="3">
      <t>タイカイ</t>
    </rPh>
    <rPh sb="3" eb="4">
      <t>ベツ</t>
    </rPh>
    <rPh sb="4" eb="6">
      <t>トッキ</t>
    </rPh>
    <rPh sb="6" eb="8">
      <t>ジコウ</t>
    </rPh>
    <rPh sb="18" eb="20">
      <t>トウロク</t>
    </rPh>
    <rPh sb="20" eb="21">
      <t>ズ</t>
    </rPh>
    <rPh sb="23" eb="25">
      <t>ドウイツ</t>
    </rPh>
    <rPh sb="29" eb="31">
      <t>ドウイツ</t>
    </rPh>
    <rPh sb="31" eb="32">
      <t>コウ</t>
    </rPh>
    <rPh sb="33" eb="35">
      <t>ヘンセイ</t>
    </rPh>
    <rPh sb="44" eb="46">
      <t>フクスウ</t>
    </rPh>
    <rPh sb="50" eb="52">
      <t>サンカ</t>
    </rPh>
    <rPh sb="52" eb="54">
      <t>カノウ</t>
    </rPh>
    <rPh sb="59" eb="61">
      <t>バアイ</t>
    </rPh>
    <rPh sb="66" eb="67">
      <t>エダ</t>
    </rPh>
    <rPh sb="67" eb="69">
      <t>キゴウ</t>
    </rPh>
    <rPh sb="72" eb="73">
      <t>カナラ</t>
    </rPh>
    <rPh sb="74" eb="76">
      <t>センタク</t>
    </rPh>
    <rPh sb="78" eb="79">
      <t>クダ</t>
    </rPh>
    <phoneticPr fontId="1"/>
  </si>
  <si>
    <t>800m</t>
    <phoneticPr fontId="1"/>
  </si>
  <si>
    <t>エラーはプログラムから漏れる可能性があります。</t>
    <phoneticPr fontId="1"/>
  </si>
  <si>
    <t>エラーファイルは再エントリーをしていただきます。</t>
    <rPh sb="8" eb="9">
      <t>サイ</t>
    </rPh>
    <phoneticPr fontId="1"/>
  </si>
  <si>
    <t>（３）エントリーセンターの利用方法</t>
    <rPh sb="13" eb="15">
      <t>リヨウ</t>
    </rPh>
    <rPh sb="15" eb="17">
      <t>ホウホウ</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</si>
  <si>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</si>
  <si>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</si>
  <si>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M</t>
    <phoneticPr fontId="1"/>
  </si>
  <si>
    <t>4×100mR</t>
  </si>
  <si>
    <t>4×100mR</t>
    <phoneticPr fontId="1"/>
  </si>
  <si>
    <t>3000m</t>
  </si>
  <si>
    <t>3000m</t>
    <phoneticPr fontId="2"/>
  </si>
  <si>
    <t>砲丸投(6.000kg)</t>
  </si>
  <si>
    <t>砲丸投(6.000kg)</t>
    <phoneticPr fontId="2"/>
  </si>
  <si>
    <t>1500m</t>
  </si>
  <si>
    <t>100mH(0.762m)</t>
  </si>
  <si>
    <t>砲丸投(7.260kg)</t>
  </si>
  <si>
    <t>砲丸投(5.000kg)</t>
  </si>
  <si>
    <t>砲丸投(2.721kg)</t>
  </si>
  <si>
    <t>3000m</t>
    <phoneticPr fontId="1"/>
  </si>
  <si>
    <t>高校男子</t>
    <rPh sb="0" eb="2">
      <t>コウコウ</t>
    </rPh>
    <rPh sb="2" eb="4">
      <t>ダンシ</t>
    </rPh>
    <phoneticPr fontId="1"/>
  </si>
  <si>
    <t>高校女子</t>
    <rPh sb="0" eb="2">
      <t>コウコウ</t>
    </rPh>
    <rPh sb="2" eb="4">
      <t>ジョシ</t>
    </rPh>
    <phoneticPr fontId="1"/>
  </si>
  <si>
    <t>砲丸投(5.000kg)</t>
    <phoneticPr fontId="1"/>
  </si>
  <si>
    <t>緊急連絡先
電話番号</t>
    <rPh sb="0" eb="2">
      <t>キンキュウ</t>
    </rPh>
    <rPh sb="2" eb="5">
      <t>レンラクサキ</t>
    </rPh>
    <rPh sb="6" eb="8">
      <t>デンワ</t>
    </rPh>
    <rPh sb="8" eb="10">
      <t>バンゴウ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</si>
  <si>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1"/>
  </si>
  <si>
    <t>（例：1000ｍ　3分20秒48 → 32048、　走幅跳　3m20　→　320）</t>
    <phoneticPr fontId="1"/>
  </si>
  <si>
    <t>1500m</t>
    <phoneticPr fontId="1"/>
  </si>
  <si>
    <t>砲丸投(6.000kg)</t>
    <phoneticPr fontId="1"/>
  </si>
  <si>
    <t>ﾅﾝﾊﾞｰｶｰﾄﾞ
/学年</t>
    <rPh sb="11" eb="13">
      <t>ガクネン</t>
    </rPh>
    <phoneticPr fontId="1"/>
  </si>
  <si>
    <t>三段跳</t>
    <rPh sb="0" eb="2">
      <t>サンダン</t>
    </rPh>
    <rPh sb="2" eb="3">
      <t>ト</t>
    </rPh>
    <phoneticPr fontId="1"/>
  </si>
  <si>
    <t>三段跳</t>
    <rPh sb="0" eb="2">
      <t>サンダン</t>
    </rPh>
    <phoneticPr fontId="2"/>
  </si>
  <si>
    <t>三段跳</t>
    <rPh sb="0" eb="3">
      <t>サンダントビ</t>
    </rPh>
    <phoneticPr fontId="1"/>
  </si>
  <si>
    <t>　　　　　　   性別・ｸﾗｽ
　種目</t>
    <rPh sb="9" eb="10">
      <t>セイ</t>
    </rPh>
    <rPh sb="10" eb="11">
      <t>ベツ</t>
    </rPh>
    <rPh sb="17" eb="19">
      <t>シュモク</t>
    </rPh>
    <phoneticPr fontId="2"/>
  </si>
  <si>
    <t>　（同サイトの「エントリー状況確認」のページでも確認が出来ます）</t>
    <phoneticPr fontId="1"/>
  </si>
  <si>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1"/>
  </si>
  <si>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1"/>
  </si>
  <si>
    <t>②入力開始後、赤くなるセルは入力が済んでいません。</t>
    <rPh sb="1" eb="3">
      <t>ニュウリョク</t>
    </rPh>
    <rPh sb="3" eb="6">
      <t>カイシゴ</t>
    </rPh>
    <rPh sb="7" eb="8">
      <t>アカ</t>
    </rPh>
    <rPh sb="14" eb="16">
      <t>ニュウリョク</t>
    </rPh>
    <rPh sb="17" eb="18">
      <t>ス</t>
    </rPh>
    <phoneticPr fontId="1"/>
  </si>
  <si>
    <t>③入力した内容がプログラム、記録等にそのまま反映されます。</t>
    <rPh sb="1" eb="3">
      <t>ニュウリョク</t>
    </rPh>
    <rPh sb="5" eb="7">
      <t>ナイヨウ</t>
    </rPh>
    <rPh sb="14" eb="16">
      <t>キロク</t>
    </rPh>
    <rPh sb="16" eb="17">
      <t>トウ</t>
    </rPh>
    <rPh sb="22" eb="24">
      <t>ハンエイ</t>
    </rPh>
    <phoneticPr fontId="1"/>
  </si>
  <si>
    <t>④シート・セルの削除・挿入などはしないでください。</t>
    <rPh sb="8" eb="10">
      <t>サクジョ</t>
    </rPh>
    <rPh sb="11" eb="13">
      <t>ソウニュウ</t>
    </rPh>
    <phoneticPr fontId="1"/>
  </si>
  <si>
    <t>（１）エントリーファイル名の変更</t>
    <rPh sb="12" eb="13">
      <t>メイ</t>
    </rPh>
    <rPh sb="14" eb="16">
      <t>ヘンコウ</t>
    </rPh>
    <phoneticPr fontId="1"/>
  </si>
  <si>
    <t>（２）個人種目申込一覧表</t>
    <rPh sb="3" eb="5">
      <t>コジン</t>
    </rPh>
    <rPh sb="5" eb="7">
      <t>シュモク</t>
    </rPh>
    <rPh sb="7" eb="9">
      <t>モウシコミ</t>
    </rPh>
    <rPh sb="9" eb="11">
      <t>イチラン</t>
    </rPh>
    <rPh sb="11" eb="12">
      <t>ヒョウ</t>
    </rPh>
    <phoneticPr fontId="1"/>
  </si>
  <si>
    <t>①「上位所属/ｶﾃｺﾞﾘ」をプルダウンから選択（一般・高校・中学）して下さい。</t>
    <rPh sb="2" eb="4">
      <t>ジョウイ</t>
    </rPh>
    <rPh sb="4" eb="6">
      <t>ショゾク</t>
    </rPh>
    <rPh sb="21" eb="23">
      <t>センタク</t>
    </rPh>
    <rPh sb="24" eb="26">
      <t>イッパン</t>
    </rPh>
    <rPh sb="27" eb="29">
      <t>コウコウ</t>
    </rPh>
    <rPh sb="30" eb="32">
      <t>チュウガク</t>
    </rPh>
    <rPh sb="35" eb="36">
      <t>クダ</t>
    </rPh>
    <phoneticPr fontId="1"/>
  </si>
  <si>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1"/>
  </si>
  <si>
    <t>④「性別/ｸﾗｽ」をプルダウンから選択して下さい。</t>
    <rPh sb="2" eb="4">
      <t>セイベツ</t>
    </rPh>
    <rPh sb="17" eb="19">
      <t>センタク</t>
    </rPh>
    <rPh sb="21" eb="22">
      <t>クダ</t>
    </rPh>
    <phoneticPr fontId="1"/>
  </si>
  <si>
    <t>　絶対に、他のデータからの貼付けはしないで下さい。</t>
    <rPh sb="1" eb="3">
      <t>ゼッタイ</t>
    </rPh>
    <rPh sb="5" eb="6">
      <t>タ</t>
    </rPh>
    <rPh sb="13" eb="14">
      <t>ハ</t>
    </rPh>
    <rPh sb="14" eb="15">
      <t>ツ</t>
    </rPh>
    <rPh sb="21" eb="22">
      <t>クダ</t>
    </rPh>
    <phoneticPr fontId="1"/>
  </si>
  <si>
    <t>⑥「氏名とﾌﾘｶﾞﾅ」を入力をして下さい。</t>
    <rPh sb="2" eb="4">
      <t>シメイ</t>
    </rPh>
    <rPh sb="12" eb="14">
      <t>ニュウリョク</t>
    </rPh>
    <rPh sb="17" eb="18">
      <t>クダ</t>
    </rPh>
    <phoneticPr fontId="1"/>
  </si>
  <si>
    <t>⑧「種目」をプルダウンから選択して下さい。</t>
    <rPh sb="2" eb="4">
      <t>シュモク</t>
    </rPh>
    <rPh sb="13" eb="15">
      <t>センタク</t>
    </rPh>
    <rPh sb="17" eb="18">
      <t>クダ</t>
    </rPh>
    <phoneticPr fontId="1"/>
  </si>
  <si>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1"/>
  </si>
  <si>
    <t>⑨「参考記録」に自己記録又は目標記録を入力して下さい。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1"/>
  </si>
  <si>
    <t>　数字のみとし単位（秒、ｍ、：、.、など）は入れないで下さい。</t>
    <rPh sb="1" eb="3">
      <t>スウジ</t>
    </rPh>
    <rPh sb="10" eb="11">
      <t>ビョウ</t>
    </rPh>
    <phoneticPr fontId="1"/>
  </si>
  <si>
    <t>⑩セルが”赤色”になっているところが無いか（未入力）確認してください。</t>
    <rPh sb="5" eb="7">
      <t>アカイロ</t>
    </rPh>
    <rPh sb="18" eb="19">
      <t>ナ</t>
    </rPh>
    <rPh sb="22" eb="25">
      <t>ミニュウリョク</t>
    </rPh>
    <rPh sb="26" eb="28">
      <t>カクニン</t>
    </rPh>
    <phoneticPr fontId="1"/>
  </si>
  <si>
    <t>氏名ﾌﾘｶﾞﾅ(半角ｶﾅ)</t>
    <rPh sb="0" eb="2">
      <t>シメイ</t>
    </rPh>
    <rPh sb="8" eb="10">
      <t>ハンカク</t>
    </rPh>
    <phoneticPr fontId="2"/>
  </si>
  <si>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1"/>
  </si>
  <si>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1"/>
  </si>
  <si>
    <t>5000m</t>
    <phoneticPr fontId="1"/>
  </si>
  <si>
    <t>5000m</t>
    <phoneticPr fontId="2"/>
  </si>
  <si>
    <t>400mH(0.762m)</t>
    <phoneticPr fontId="1"/>
  </si>
  <si>
    <t>400mH(0.914m)</t>
    <phoneticPr fontId="1"/>
  </si>
  <si>
    <t>400mH(0.914m)</t>
    <phoneticPr fontId="1"/>
  </si>
  <si>
    <t>400mH(0.914m)</t>
    <phoneticPr fontId="2"/>
  </si>
  <si>
    <t>400mH(0.762m)</t>
    <phoneticPr fontId="2"/>
  </si>
  <si>
    <t>棒高跳</t>
    <rPh sb="0" eb="1">
      <t>ボウ</t>
    </rPh>
    <rPh sb="1" eb="3">
      <t>タカト</t>
    </rPh>
    <phoneticPr fontId="2"/>
  </si>
  <si>
    <t>円盤投(2.000kg)</t>
  </si>
  <si>
    <t>円盤投(1.750kg)</t>
  </si>
  <si>
    <t>円盤投(1.500kg)</t>
  </si>
  <si>
    <t>円盤投(1.000kg)</t>
  </si>
  <si>
    <t>円盤投(2.000kg)</t>
    <phoneticPr fontId="1"/>
  </si>
  <si>
    <t>円盤投(1.750kg)</t>
    <phoneticPr fontId="1"/>
  </si>
  <si>
    <t>円盤投(1.500kg)</t>
    <phoneticPr fontId="1"/>
  </si>
  <si>
    <t>円盤投(1.000kg)</t>
    <phoneticPr fontId="1"/>
  </si>
  <si>
    <t>ハンマー投(7.260kg)</t>
  </si>
  <si>
    <t>ハンマー投(7.260kg)</t>
    <phoneticPr fontId="1"/>
  </si>
  <si>
    <t>ハンマー投(6.000kg)</t>
  </si>
  <si>
    <t>ハンマー投(4.000kg)</t>
  </si>
  <si>
    <t>ハンマー投(6.000kg)</t>
    <phoneticPr fontId="1"/>
  </si>
  <si>
    <t>ハンマー投(4.000kg)</t>
    <phoneticPr fontId="1"/>
  </si>
  <si>
    <t>走高跳</t>
    <phoneticPr fontId="2"/>
  </si>
  <si>
    <t>棒高跳</t>
    <phoneticPr fontId="2"/>
  </si>
  <si>
    <t>4×400mR</t>
    <phoneticPr fontId="1"/>
  </si>
  <si>
    <t>3000mSC</t>
    <phoneticPr fontId="2"/>
  </si>
  <si>
    <t>5000mW</t>
    <phoneticPr fontId="2"/>
  </si>
  <si>
    <t>3000mSC</t>
    <phoneticPr fontId="1"/>
  </si>
  <si>
    <t>5000mW</t>
    <phoneticPr fontId="1"/>
  </si>
  <si>
    <t>100mH(0.838m)</t>
    <phoneticPr fontId="2"/>
  </si>
  <si>
    <t>100mH(0.838m)</t>
    <phoneticPr fontId="1"/>
  </si>
  <si>
    <t>110mJH(0.991m)</t>
    <phoneticPr fontId="2"/>
  </si>
  <si>
    <t>110mJH(0.991m)</t>
    <phoneticPr fontId="1"/>
  </si>
  <si>
    <t>100mYH(0.762m)</t>
    <phoneticPr fontId="2"/>
  </si>
  <si>
    <t>100mYH(0.762m)</t>
    <phoneticPr fontId="1"/>
  </si>
  <si>
    <t>リレー種目参加料</t>
    <rPh sb="3" eb="5">
      <t>シュモク</t>
    </rPh>
    <rPh sb="5" eb="7">
      <t>サンカ</t>
    </rPh>
    <rPh sb="7" eb="8">
      <t>リョウ</t>
    </rPh>
    <phoneticPr fontId="2"/>
  </si>
  <si>
    <t>リレー申込票／長野陸上競技協会　</t>
    <rPh sb="7" eb="9">
      <t>ナガノ</t>
    </rPh>
    <rPh sb="9" eb="11">
      <t>リクジョウ</t>
    </rPh>
    <rPh sb="11" eb="13">
      <t>キョウギ</t>
    </rPh>
    <rPh sb="13" eb="15">
      <t>キョウカイ</t>
    </rPh>
    <phoneticPr fontId="2"/>
  </si>
  <si>
    <r>
      <t>⑦学生の方は「学年」をプルダウンから選択して下さい。</t>
    </r>
    <r>
      <rPr>
        <b/>
        <sz val="11"/>
        <color indexed="10"/>
        <rFont val="Meiryo UI"/>
        <family val="3"/>
        <charset val="128"/>
      </rPr>
      <t>新学年を選択してください。</t>
    </r>
    <rPh sb="1" eb="3">
      <t>ガクセイ</t>
    </rPh>
    <rPh sb="4" eb="5">
      <t>カタ</t>
    </rPh>
    <rPh sb="7" eb="9">
      <t>ガクネン</t>
    </rPh>
    <rPh sb="18" eb="20">
      <t>センタク</t>
    </rPh>
    <rPh sb="22" eb="23">
      <t>クダ</t>
    </rPh>
    <phoneticPr fontId="1"/>
  </si>
  <si>
    <t>110mH(1.067ｍ)</t>
    <phoneticPr fontId="2"/>
  </si>
  <si>
    <t>110mH(1.067ｍ)</t>
    <phoneticPr fontId="1"/>
  </si>
  <si>
    <r>
      <t xml:space="preserve"> 所属団体名略称ﾌﾘｶﾞﾅ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1" eb="3">
      <t>ショゾク</t>
    </rPh>
    <rPh sb="3" eb="5">
      <t>ダンタイ</t>
    </rPh>
    <rPh sb="5" eb="6">
      <t>メイ</t>
    </rPh>
    <rPh sb="6" eb="8">
      <t>リャクショウ</t>
    </rPh>
    <rPh sb="15" eb="17">
      <t>ハンカク</t>
    </rPh>
    <rPh sb="20" eb="22">
      <t>ニュウリョク</t>
    </rPh>
    <rPh sb="24" eb="25">
      <t>クダ</t>
    </rPh>
    <phoneticPr fontId="1"/>
  </si>
  <si>
    <t>やり投(800g)</t>
    <rPh sb="2" eb="3">
      <t>ナ</t>
    </rPh>
    <phoneticPr fontId="2"/>
  </si>
  <si>
    <t>やり投(600g)</t>
    <rPh sb="2" eb="3">
      <t>ナ</t>
    </rPh>
    <phoneticPr fontId="2"/>
  </si>
  <si>
    <t>ジャベリックスロー(300g)</t>
  </si>
  <si>
    <t>ジャベリックスロー(300g)</t>
    <phoneticPr fontId="2"/>
  </si>
  <si>
    <t>やり投(800g)</t>
    <phoneticPr fontId="1"/>
  </si>
  <si>
    <t>ジャベリックスロー(300g)</t>
    <phoneticPr fontId="1"/>
  </si>
  <si>
    <t>やり投(600g)</t>
    <phoneticPr fontId="1"/>
  </si>
  <si>
    <t>所属団体名
※日本陸連登録団体名･学校名</t>
    <rPh sb="0" eb="2">
      <t>ショゾク</t>
    </rPh>
    <rPh sb="7" eb="9">
      <t>ニホン</t>
    </rPh>
    <rPh sb="9" eb="11">
      <t>リクレン</t>
    </rPh>
    <phoneticPr fontId="1"/>
  </si>
  <si>
    <t>②「所属団体名・所属団体名略称・ 所属団体名略称ﾌﾘｶﾞﾅ」を入力して下さい。</t>
    <rPh sb="2" eb="4">
      <t>ショゾク</t>
    </rPh>
    <rPh sb="4" eb="6">
      <t>ダンタイ</t>
    </rPh>
    <rPh sb="6" eb="7">
      <t>メイ</t>
    </rPh>
    <phoneticPr fontId="1"/>
  </si>
  <si>
    <t>プルダウンメニュー</t>
    <phoneticPr fontId="1"/>
  </si>
  <si>
    <t>参加人数制限</t>
    <rPh sb="0" eb="2">
      <t>サンカ</t>
    </rPh>
    <rPh sb="2" eb="4">
      <t>ニンズウ</t>
    </rPh>
    <rPh sb="4" eb="6">
      <t>セイゲン</t>
    </rPh>
    <phoneticPr fontId="1"/>
  </si>
  <si>
    <t>参加人数</t>
    <rPh sb="0" eb="2">
      <t>サンカ</t>
    </rPh>
    <rPh sb="2" eb="4">
      <t>ニンズウ</t>
    </rPh>
    <phoneticPr fontId="1"/>
  </si>
  <si>
    <t>ファイル名は21SpringTrialCH_○○○にして下さい。（下記参照）</t>
    <rPh sb="4" eb="5">
      <t>メイ</t>
    </rPh>
    <phoneticPr fontId="1"/>
  </si>
  <si>
    <t>ダウンロード時のファイル名は「21SpringTrialCH_entryfile」となっているので、「entryfile」の部分を消去して、</t>
    <rPh sb="6" eb="7">
      <t>ジ</t>
    </rPh>
    <rPh sb="62" eb="64">
      <t>ブブン</t>
    </rPh>
    <rPh sb="65" eb="67">
      <t>ショウキョ</t>
    </rPh>
    <phoneticPr fontId="1"/>
  </si>
  <si>
    <t>所属名を入れて下さい。（例：21SpringTrialCH_entryfile を 21SpringTrialCH_中信高 に変更　”高”まで記入してください）</t>
    <rPh sb="4" eb="5">
      <t>イ</t>
    </rPh>
    <rPh sb="7" eb="8">
      <t>クダ</t>
    </rPh>
    <rPh sb="12" eb="13">
      <t>レイ</t>
    </rPh>
    <rPh sb="58" eb="60">
      <t>チュウシン</t>
    </rPh>
    <rPh sb="60" eb="61">
      <t>コウ</t>
    </rPh>
    <rPh sb="61" eb="62">
      <t>チュウコウ</t>
    </rPh>
    <rPh sb="63" eb="65">
      <t>ヘンコウ</t>
    </rPh>
    <rPh sb="67" eb="68">
      <t>コウ</t>
    </rPh>
    <rPh sb="71" eb="73">
      <t>キニュウ</t>
    </rPh>
    <phoneticPr fontId="1"/>
  </si>
  <si>
    <t>スプリングトライアル中信2021</t>
    <rPh sb="10" eb="12">
      <t>チュウシン</t>
    </rPh>
    <phoneticPr fontId="1"/>
  </si>
  <si>
    <t>競技役員にご協力いただける方は
氏名と支部陸協名を入力下さい⇒</t>
    <rPh sb="0" eb="2">
      <t>キョウギ</t>
    </rPh>
    <rPh sb="2" eb="4">
      <t>ヤクイン</t>
    </rPh>
    <rPh sb="6" eb="8">
      <t>キョウリョク</t>
    </rPh>
    <rPh sb="13" eb="14">
      <t>カタ</t>
    </rPh>
    <rPh sb="16" eb="18">
      <t>シメイ</t>
    </rPh>
    <rPh sb="19" eb="21">
      <t>シブ</t>
    </rPh>
    <rPh sb="21" eb="23">
      <t>リッキョウ</t>
    </rPh>
    <rPh sb="23" eb="24">
      <t>メイ</t>
    </rPh>
    <rPh sb="25" eb="27">
      <t>ニュウリョク</t>
    </rPh>
    <rPh sb="27" eb="28">
      <t>クダ</t>
    </rPh>
    <phoneticPr fontId="1"/>
  </si>
  <si>
    <r>
      <t xml:space="preserve"> 所属団体名略称
</t>
    </r>
    <r>
      <rPr>
        <sz val="10"/>
        <color rgb="FFFF0000"/>
        <rFont val="Meiryo UI"/>
        <family val="3"/>
        <charset val="128"/>
      </rPr>
      <t>"中””高””大”を入力して下さい</t>
    </r>
    <rPh sb="1" eb="3">
      <t>ショゾク</t>
    </rPh>
    <rPh sb="3" eb="5">
      <t>ダンタイ</t>
    </rPh>
    <rPh sb="5" eb="6">
      <t>メイ</t>
    </rPh>
    <rPh sb="6" eb="8">
      <t>リャクショウ</t>
    </rPh>
    <rPh sb="10" eb="11">
      <t>チュウ</t>
    </rPh>
    <rPh sb="13" eb="14">
      <t>コウ</t>
    </rPh>
    <rPh sb="16" eb="17">
      <t>ダイ</t>
    </rPh>
    <rPh sb="19" eb="21">
      <t>ニュウリョク</t>
    </rPh>
    <rPh sb="23" eb="24">
      <t>クダ</t>
    </rPh>
    <phoneticPr fontId="1"/>
  </si>
  <si>
    <t>　中学は”中”、高校は”高”、大学は”大”を必ずつけてください。</t>
    <rPh sb="1" eb="3">
      <t>チュウガク</t>
    </rPh>
    <rPh sb="5" eb="6">
      <t>チュウ</t>
    </rPh>
    <rPh sb="8" eb="10">
      <t>コウコウ</t>
    </rPh>
    <rPh sb="12" eb="13">
      <t>コウ</t>
    </rPh>
    <rPh sb="15" eb="17">
      <t>ダイガク</t>
    </rPh>
    <rPh sb="19" eb="20">
      <t>ダイ</t>
    </rPh>
    <rPh sb="22" eb="23">
      <t>カナラ</t>
    </rPh>
    <phoneticPr fontId="1"/>
  </si>
  <si>
    <t>⑤「アスリートビブス」を入力して下さい。（入力不要の場合は必要ありません）</t>
    <rPh sb="12" eb="14">
      <t>ニュウリョク</t>
    </rPh>
    <rPh sb="16" eb="17">
      <t>クダ</t>
    </rPh>
    <rPh sb="21" eb="23">
      <t>ニュウリョク</t>
    </rPh>
    <rPh sb="23" eb="25">
      <t>フヨウ</t>
    </rPh>
    <rPh sb="26" eb="28">
      <t>バアイ</t>
    </rPh>
    <rPh sb="29" eb="31">
      <t>ヒツヨウ</t>
    </rPh>
    <phoneticPr fontId="1"/>
  </si>
  <si>
    <t>　（重複がある場合は右側に警告が出ます　アスリートビブスや氏名が違ってないか確認下さい）</t>
    <rPh sb="2" eb="4">
      <t>ジュウフク</t>
    </rPh>
    <rPh sb="10" eb="12">
      <t>ミギガワ</t>
    </rPh>
    <rPh sb="29" eb="31">
      <t>シメイ</t>
    </rPh>
    <rPh sb="32" eb="33">
      <t>チガ</t>
    </rPh>
    <rPh sb="38" eb="40">
      <t>カクニン</t>
    </rPh>
    <rPh sb="40" eb="41">
      <t>クダ</t>
    </rPh>
    <phoneticPr fontId="1"/>
  </si>
  <si>
    <t>　アスリートビブスの重複がないか確認してください。</t>
    <rPh sb="10" eb="12">
      <t>ジュウフク</t>
    </rPh>
    <rPh sb="16" eb="18">
      <t>カクニン</t>
    </rPh>
    <phoneticPr fontId="1"/>
  </si>
  <si>
    <t>アスリート
ビブス</t>
    <phoneticPr fontId="2"/>
  </si>
  <si>
    <t>↓1日目</t>
    <rPh sb="2" eb="4">
      <t>ヒメ</t>
    </rPh>
    <phoneticPr fontId="1"/>
  </si>
  <si>
    <t>↓２日目</t>
    <rPh sb="2" eb="4">
      <t>カメ</t>
    </rPh>
    <phoneticPr fontId="1"/>
  </si>
  <si>
    <t>200m</t>
    <phoneticPr fontId="1"/>
  </si>
  <si>
    <r>
      <t xml:space="preserve">【大会別特記事項】
○参考記録を必ず入力のこと。
○高校生は高体連割当アスリートビブスを、
　中学生は県陸協割当アスリートビブスを入力。
　一般・大学生はアスリートビブスの入力は必要ありません。
〇参加種目欄は、１日目の種目は左側、
　　２日目の種目は右側にて種目選択して下さい。
</t>
    </r>
    <r>
      <rPr>
        <b/>
        <sz val="11"/>
        <color indexed="10"/>
        <rFont val="Meiryo UI"/>
        <family val="3"/>
        <charset val="128"/>
      </rPr>
      <t>○公認審判員で競技役員にご協力いただける方は氏名と支部陸協名を
　入力下さい。</t>
    </r>
    <rPh sb="1" eb="3">
      <t>タイカイ</t>
    </rPh>
    <rPh sb="3" eb="4">
      <t>ベツ</t>
    </rPh>
    <rPh sb="4" eb="6">
      <t>トッキ</t>
    </rPh>
    <rPh sb="6" eb="8">
      <t>ジコウ</t>
    </rPh>
    <rPh sb="51" eb="52">
      <t>ケン</t>
    </rPh>
    <rPh sb="52" eb="54">
      <t>リッキョウ</t>
    </rPh>
    <rPh sb="65" eb="67">
      <t>ニュウリョク</t>
    </rPh>
    <rPh sb="70" eb="72">
      <t>イッパン</t>
    </rPh>
    <rPh sb="73" eb="76">
      <t>ダイガクセイ</t>
    </rPh>
    <rPh sb="86" eb="88">
      <t>ニュウリョク</t>
    </rPh>
    <rPh sb="89" eb="91">
      <t>ヒツヨウ</t>
    </rPh>
    <rPh sb="123" eb="125">
      <t>シュモク</t>
    </rPh>
    <rPh sb="142" eb="144">
      <t>コウニン</t>
    </rPh>
    <rPh sb="144" eb="147">
      <t>シンパンイン</t>
    </rPh>
    <rPh sb="148" eb="150">
      <t>キョウギ</t>
    </rPh>
    <rPh sb="150" eb="152">
      <t>ヤクイン</t>
    </rPh>
    <rPh sb="154" eb="156">
      <t>キョウリョク</t>
    </rPh>
    <rPh sb="161" eb="162">
      <t>カタ</t>
    </rPh>
    <rPh sb="163" eb="165">
      <t>シメイ</t>
    </rPh>
    <rPh sb="166" eb="168">
      <t>シブ</t>
    </rPh>
    <rPh sb="168" eb="170">
      <t>リッキョウ</t>
    </rPh>
    <rPh sb="170" eb="171">
      <t>メイ</t>
    </rPh>
    <rPh sb="174" eb="176">
      <t>ニュウリョク</t>
    </rPh>
    <phoneticPr fontId="1"/>
  </si>
  <si>
    <t>　参加種目欄は、１日目の種目は左側、２日目の種目は右側にて種目選択して下さい。</t>
    <rPh sb="1" eb="3">
      <t>サンカ</t>
    </rPh>
    <rPh sb="3" eb="5">
      <t>シュモク</t>
    </rPh>
    <rPh sb="5" eb="6">
      <t>ラン</t>
    </rPh>
    <rPh sb="9" eb="10">
      <t>ニチ</t>
    </rPh>
    <rPh sb="10" eb="11">
      <t>メ</t>
    </rPh>
    <rPh sb="12" eb="14">
      <t>シュモク</t>
    </rPh>
    <rPh sb="15" eb="17">
      <t>ヒダリガワ</t>
    </rPh>
    <rPh sb="19" eb="20">
      <t>ニチ</t>
    </rPh>
    <rPh sb="20" eb="21">
      <t>メ</t>
    </rPh>
    <rPh sb="22" eb="24">
      <t>シュモク</t>
    </rPh>
    <rPh sb="25" eb="27">
      <t>ミギガワ</t>
    </rPh>
    <rPh sb="29" eb="31">
      <t>シュモク</t>
    </rPh>
    <rPh sb="31" eb="33">
      <t>センタク</t>
    </rPh>
    <rPh sb="35" eb="3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</si>
</sst>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4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Meiryo UI"/>
      <family val="3"/>
      <charset val="128"/>
    </font>
    <font>
      <sz val="11"/>
      <name val="Meiryo UI"/>
      <family val="3"/>
      <charset val="128"/>
    </font>
    <font>
      <sz val="10"/>
      <color indexed="8"/>
      <name val="Meiryo UI"/>
      <family val="3"/>
      <charset val="128"/>
    </font>
    <font>
      <b/>
      <sz val="12"/>
      <color indexed="8"/>
      <name val="Meiryo UI"/>
      <family val="3"/>
      <charset val="128"/>
    </font>
    <font>
      <b/>
      <sz val="12"/>
      <name val="Meiryo UI"/>
      <family val="3"/>
      <charset val="128"/>
    </font>
    <font>
      <sz val="8"/>
      <color indexed="8"/>
      <name val="Meiryo UI"/>
      <family val="3"/>
      <charset val="128"/>
    </font>
    <font>
      <b/>
      <sz val="11"/>
      <color indexed="8"/>
      <name val="Meiryo UI"/>
      <family val="3"/>
      <charset val="128"/>
    </font>
    <font>
      <sz val="11"/>
      <color indexed="8"/>
      <name val="Meiryo UI"/>
      <family val="3"/>
      <charset val="128"/>
    </font>
    <font>
      <sz val="11"/>
      <color indexed="9"/>
      <name val="Meiryo UI"/>
      <family val="3"/>
      <charset val="128"/>
    </font>
    <font>
      <sz val="8"/>
      <color indexed="9"/>
      <name val="Meiryo UI"/>
      <family val="3"/>
      <charset val="128"/>
    </font>
    <font>
      <b/>
      <sz val="14"/>
      <color indexed="8"/>
      <name val="Meiryo UI"/>
      <family val="3"/>
      <charset val="128"/>
    </font>
    <font>
      <b/>
      <sz val="16"/>
      <color indexed="10"/>
      <name val="Meiryo UI"/>
      <family val="3"/>
      <charset val="128"/>
    </font>
    <font>
      <b/>
      <sz val="14"/>
      <name val="Meiryo UI"/>
      <family val="3"/>
      <charset val="128"/>
    </font>
    <font>
      <sz val="6"/>
      <color indexed="8"/>
      <name val="Meiryo UI"/>
      <family val="3"/>
      <charset val="128"/>
    </font>
    <font>
      <b/>
      <sz val="14"/>
      <color indexed="17"/>
      <name val="Meiryo UI"/>
      <family val="3"/>
      <charset val="128"/>
    </font>
    <font>
      <b/>
      <sz val="16"/>
      <color indexed="8"/>
      <name val="Meiryo UI"/>
      <family val="3"/>
      <charset val="128"/>
    </font>
    <font>
      <sz val="14"/>
      <name val="Meiryo UI"/>
      <family val="3"/>
      <charset val="128"/>
    </font>
    <font>
      <b/>
      <sz val="18"/>
      <name val="Meiryo UI"/>
      <family val="3"/>
      <charset val="128"/>
    </font>
    <font>
      <b/>
      <sz val="18"/>
      <color indexed="8"/>
      <name val="Meiryo UI"/>
      <family val="3"/>
      <charset val="128"/>
    </font>
    <font>
      <sz val="11"/>
      <color indexed="10"/>
      <name val="Meiryo UI"/>
      <family val="3"/>
      <charset val="128"/>
    </font>
    <font>
      <u/>
      <sz val="11"/>
      <color indexed="10"/>
      <name val="Meiryo UI"/>
      <family val="3"/>
      <charset val="128"/>
    </font>
    <font>
      <sz val="11"/>
      <color indexed="8"/>
      <name val="Meiryo UI"/>
      <family val="3"/>
      <charset val="128"/>
    </font>
    <font>
      <sz val="16"/>
      <color indexed="8"/>
      <name val="Meiryo UI"/>
      <family val="3"/>
      <charset val="128"/>
    </font>
    <font>
      <sz val="11"/>
      <name val="Meiryo UI"/>
      <family val="3"/>
      <charset val="128"/>
    </font>
    <font>
      <b/>
      <sz val="11"/>
      <color indexed="10"/>
      <name val="Meiryo UI"/>
      <family val="3"/>
      <charset val="128"/>
    </font>
    <font>
      <sz val="11"/>
      <color theme="1"/>
      <name val="ＭＳ Ｐゴシック"/>
      <family val="3"/>
      <charset val="128"/>
      <scheme val="minor"/>
    </font>
    <font>
      <sz val="11"/>
      <color theme="1"/>
      <name val="Meiryo UI"/>
      <family val="3"/>
      <charset val="128"/>
    </font>
    <font>
      <sz val="9"/>
      <color theme="1"/>
      <name val="Meiryo UI"/>
      <family val="3"/>
      <charset val="128"/>
    </font>
    <font>
      <b/>
      <sz val="16"/>
      <color rgb="FF0000FF"/>
      <name val="Meiryo UI"/>
      <family val="3"/>
      <charset val="128"/>
    </font>
    <font>
      <sz val="16"/>
      <color theme="0"/>
      <name val="Meiryo UI"/>
      <family val="3"/>
      <charset val="128"/>
    </font>
    <font>
      <b/>
      <sz val="11"/>
      <color theme="0"/>
      <name val="Meiryo UI"/>
      <family val="3"/>
      <charset val="128"/>
    </font>
    <font>
      <b/>
      <sz val="11"/>
      <color rgb="FF0000CC"/>
      <name val="Meiryo UI"/>
      <family val="3"/>
      <charset val="128"/>
    </font>
    <font>
      <sz val="11"/>
      <color rgb="FFFF0000"/>
      <name val="Meiryo UI"/>
      <family val="3"/>
      <charset val="128"/>
    </font>
    <font>
      <sz val="11"/>
      <color theme="0"/>
      <name val="Meiryo UI"/>
      <family val="3"/>
      <charset val="128"/>
    </font>
    <font>
      <sz val="10"/>
      <color theme="0"/>
      <name val="Meiryo UI"/>
      <family val="3"/>
      <charset val="128"/>
    </font>
    <font>
      <sz val="10"/>
      <color rgb="FFFF0000"/>
      <name val="Meiryo UI"/>
      <family val="3"/>
      <charset val="128"/>
    </font>
    <font>
      <sz val="16"/>
      <color theme="1"/>
      <name val="Meiryo UI"/>
      <family val="3"/>
      <charset val="128"/>
    </font>
    <font>
      <b/>
      <sz val="16"/>
      <color rgb="FFFF0000"/>
      <name val="Meiryo UI"/>
      <family val="3"/>
      <charset val="128"/>
    </font>
    <font>
      <b/>
      <sz val="11"/>
      <color theme="1"/>
      <name val="Meiryo UI"/>
      <family val="3"/>
      <charset val="128"/>
    </font>
  </fonts>
  <fills count="2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rgb="FFFFFF99"/>
        <bgColor indexed="64"/>
      </patternFill>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rgb="FFC00000"/>
        <bgColor indexed="64"/>
      </patternFill>
    </fill>
    <fill>
      <patternFill patternType="solid">
        <fgColor rgb="FFCCFFFF"/>
        <bgColor indexed="64"/>
      </patternFill>
    </fill>
    <fill>
      <patternFill patternType="solid">
        <fgColor rgb="FF00FFFF"/>
        <bgColor indexed="64"/>
      </patternFill>
    </fill>
    <fill>
      <patternFill patternType="solid">
        <fgColor theme="0" tint="-0.249977111117893"/>
        <bgColor indexed="64"/>
      </patternFill>
    </fill>
    <fill>
      <patternFill patternType="solid">
        <fgColor rgb="FF00CC00"/>
        <bgColor indexed="64"/>
      </patternFill>
    </fill>
    <fill>
      <patternFill patternType="solid">
        <fgColor rgb="FFFF9900"/>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28" fillId="0" borderId="0">
      <alignment vertical="center"/>
    </xf>
  </cellStyleXfs>
  <cellXfs count="254">
    <xf numFmtId="0" fontId="0" fillId="0" borderId="0" xfId="0">
      <alignment vertical="center"/>
    </xf>
    <xf numFmtId="0" fontId="29" fillId="0" borderId="0" xfId="0" applyFont="1">
      <alignment vertical="center"/>
    </xf>
    <xf numFmtId="0" fontId="29" fillId="0" borderId="0" xfId="0" applyFont="1" applyAlignment="1">
      <alignment horizontal="center" vertical="center"/>
    </xf>
    <xf numFmtId="0" fontId="4" fillId="0" borderId="0" xfId="0" applyFont="1">
      <alignment vertical="center"/>
    </xf>
    <xf numFmtId="0" fontId="5" fillId="0" borderId="0" xfId="0" applyFont="1" applyAlignment="1">
      <alignment horizontal="left" vertical="center"/>
    </xf>
    <xf numFmtId="0" fontId="29" fillId="0" borderId="0" xfId="0" applyFont="1" applyFill="1" applyAlignment="1">
      <alignment vertical="top" wrapText="1"/>
    </xf>
    <xf numFmtId="0" fontId="6" fillId="0" borderId="1" xfId="0" applyFont="1" applyFill="1" applyBorder="1" applyAlignment="1">
      <alignment vertical="top"/>
    </xf>
    <xf numFmtId="0" fontId="6" fillId="0" borderId="2" xfId="0" applyFont="1" applyFill="1" applyBorder="1" applyAlignment="1">
      <alignment vertical="top"/>
    </xf>
    <xf numFmtId="0" fontId="6" fillId="0" borderId="3" xfId="0" applyFont="1" applyFill="1" applyBorder="1" applyAlignment="1">
      <alignment vertical="top"/>
    </xf>
    <xf numFmtId="0" fontId="7" fillId="0" borderId="0" xfId="0" applyFont="1" applyFill="1" applyBorder="1" applyAlignment="1">
      <alignment vertical="top" wrapText="1"/>
    </xf>
    <xf numFmtId="0" fontId="6" fillId="0" borderId="0" xfId="0" applyFont="1" applyFill="1" applyBorder="1" applyAlignment="1">
      <alignment vertical="top"/>
    </xf>
    <xf numFmtId="0" fontId="29" fillId="0" borderId="4" xfId="0" applyFont="1" applyBorder="1" applyAlignment="1">
      <alignment horizontal="center" vertical="center"/>
    </xf>
    <xf numFmtId="0" fontId="29" fillId="0" borderId="0" xfId="0" applyFont="1" applyAlignment="1">
      <alignment vertical="center"/>
    </xf>
    <xf numFmtId="177" fontId="29" fillId="0" borderId="5" xfId="0" applyNumberFormat="1" applyFont="1" applyBorder="1" applyAlignment="1">
      <alignment horizontal="center" vertical="center"/>
    </xf>
    <xf numFmtId="178" fontId="29" fillId="0" borderId="5" xfId="0" applyNumberFormat="1" applyFont="1" applyBorder="1" applyAlignment="1">
      <alignment horizontal="center" vertical="center"/>
    </xf>
    <xf numFmtId="176" fontId="29" fillId="0" borderId="5" xfId="0" applyNumberFormat="1" applyFont="1" applyFill="1" applyBorder="1" applyAlignment="1">
      <alignment horizontal="center" vertical="center"/>
    </xf>
    <xf numFmtId="176" fontId="29" fillId="0" borderId="5" xfId="0" applyNumberFormat="1" applyFont="1" applyBorder="1" applyAlignment="1">
      <alignment horizontal="center" vertical="center"/>
    </xf>
    <xf numFmtId="0" fontId="6" fillId="0" borderId="6" xfId="0" applyFont="1" applyFill="1" applyBorder="1" applyAlignment="1">
      <alignment vertical="top"/>
    </xf>
    <xf numFmtId="0" fontId="6" fillId="0" borderId="0" xfId="0" applyFont="1" applyFill="1" applyBorder="1" applyAlignment="1">
      <alignment vertical="top" wrapText="1"/>
    </xf>
    <xf numFmtId="0" fontId="8" fillId="0" borderId="7" xfId="0" applyFont="1" applyBorder="1" applyAlignment="1">
      <alignment horizontal="center" vertical="center" wrapText="1"/>
    </xf>
    <xf numFmtId="0" fontId="29" fillId="0" borderId="8" xfId="0" applyFont="1" applyBorder="1" applyAlignment="1">
      <alignment vertical="center" wrapText="1"/>
    </xf>
    <xf numFmtId="0" fontId="8" fillId="0" borderId="9" xfId="0" applyFont="1" applyBorder="1" applyAlignment="1">
      <alignment horizontal="center" vertical="center" wrapText="1"/>
    </xf>
    <xf numFmtId="0" fontId="29" fillId="0" borderId="10" xfId="0" applyFont="1" applyBorder="1" applyAlignment="1">
      <alignment vertical="center" wrapText="1"/>
    </xf>
    <xf numFmtId="0" fontId="29" fillId="0" borderId="0" xfId="0" applyFont="1" applyBorder="1">
      <alignment vertical="center"/>
    </xf>
    <xf numFmtId="0" fontId="6" fillId="0" borderId="0" xfId="0" applyFont="1" applyBorder="1" applyAlignment="1">
      <alignment vertical="center"/>
    </xf>
    <xf numFmtId="0" fontId="8" fillId="0" borderId="0" xfId="0" applyFont="1" applyBorder="1" applyAlignment="1">
      <alignment horizontal="center" vertical="center" wrapText="1"/>
    </xf>
    <xf numFmtId="0" fontId="4" fillId="2" borderId="0" xfId="0" applyFont="1" applyFill="1">
      <alignment vertical="center"/>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3" borderId="12" xfId="0" applyFont="1" applyFill="1" applyBorder="1" applyAlignment="1" applyProtection="1">
      <alignment horizontal="center" vertical="center" wrapText="1"/>
      <protection locked="0"/>
    </xf>
    <xf numFmtId="0" fontId="10" fillId="3" borderId="13" xfId="0" applyFont="1" applyFill="1" applyBorder="1" applyAlignment="1" applyProtection="1">
      <alignment vertical="center" wrapText="1"/>
      <protection locked="0"/>
    </xf>
    <xf numFmtId="0" fontId="9" fillId="3" borderId="14" xfId="0" applyFont="1" applyFill="1" applyBorder="1" applyAlignment="1" applyProtection="1">
      <alignment horizontal="center" vertical="center" wrapText="1"/>
      <protection locked="0"/>
    </xf>
    <xf numFmtId="0" fontId="10" fillId="3" borderId="15" xfId="0" applyFont="1" applyFill="1" applyBorder="1" applyAlignment="1" applyProtection="1">
      <alignment vertical="center" wrapText="1"/>
      <protection locked="0"/>
    </xf>
    <xf numFmtId="0" fontId="4" fillId="11" borderId="0" xfId="0" applyFont="1" applyFill="1">
      <alignment vertical="center"/>
    </xf>
    <xf numFmtId="0" fontId="6" fillId="3" borderId="5" xfId="0" applyFont="1" applyFill="1" applyBorder="1" applyAlignment="1" applyProtection="1">
      <alignment horizontal="center" vertical="center" wrapText="1"/>
      <protection locked="0"/>
    </xf>
    <xf numFmtId="0" fontId="9" fillId="12" borderId="16" xfId="0" applyFont="1" applyFill="1" applyBorder="1" applyAlignment="1" applyProtection="1">
      <alignment horizontal="center" vertical="center" wrapText="1"/>
      <protection locked="0"/>
    </xf>
    <xf numFmtId="0" fontId="10" fillId="12" borderId="17" xfId="0" applyFont="1" applyFill="1" applyBorder="1" applyAlignment="1" applyProtection="1">
      <alignment vertical="center" wrapText="1"/>
      <protection locked="0"/>
    </xf>
    <xf numFmtId="0" fontId="9" fillId="12" borderId="18" xfId="0" applyFont="1" applyFill="1" applyBorder="1" applyAlignment="1" applyProtection="1">
      <alignment horizontal="center" vertical="center" wrapText="1"/>
      <protection locked="0"/>
    </xf>
    <xf numFmtId="0" fontId="10" fillId="12" borderId="19" xfId="0" applyFont="1" applyFill="1" applyBorder="1" applyAlignment="1" applyProtection="1">
      <alignment vertical="center" wrapText="1"/>
      <protection locked="0"/>
    </xf>
    <xf numFmtId="0" fontId="12" fillId="0" borderId="0" xfId="0" applyNumberFormat="1" applyFont="1" applyFill="1" applyAlignment="1">
      <alignment vertical="center" wrapText="1" shrinkToFit="1"/>
    </xf>
    <xf numFmtId="0" fontId="29"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9" fillId="12" borderId="21" xfId="0" applyFont="1" applyFill="1" applyBorder="1" applyAlignment="1" applyProtection="1">
      <alignment horizontal="center" vertical="center" wrapText="1"/>
      <protection locked="0"/>
    </xf>
    <xf numFmtId="0" fontId="10" fillId="12" borderId="22" xfId="0" applyFont="1" applyFill="1" applyBorder="1" applyAlignment="1" applyProtection="1">
      <alignment vertical="center" wrapText="1"/>
      <protection locked="0"/>
    </xf>
    <xf numFmtId="0" fontId="9" fillId="12" borderId="23" xfId="0" applyFont="1" applyFill="1" applyBorder="1" applyAlignment="1" applyProtection="1">
      <alignment horizontal="center" vertical="center" wrapText="1"/>
      <protection locked="0"/>
    </xf>
    <xf numFmtId="0" fontId="10" fillId="12" borderId="24" xfId="0" applyFont="1" applyFill="1" applyBorder="1" applyAlignment="1" applyProtection="1">
      <alignment vertical="center" wrapText="1"/>
      <protection locked="0"/>
    </xf>
    <xf numFmtId="0" fontId="6" fillId="12" borderId="25" xfId="0" applyFont="1" applyFill="1" applyBorder="1" applyAlignment="1" applyProtection="1">
      <alignment horizontal="center" vertical="center" wrapText="1"/>
      <protection locked="0"/>
    </xf>
    <xf numFmtId="0" fontId="9" fillId="12" borderId="26" xfId="0" applyFont="1" applyFill="1" applyBorder="1" applyAlignment="1" applyProtection="1">
      <alignment horizontal="center" vertical="center" wrapText="1"/>
      <protection locked="0"/>
    </xf>
    <xf numFmtId="0" fontId="10" fillId="12" borderId="27" xfId="0" applyFont="1" applyFill="1" applyBorder="1" applyAlignment="1" applyProtection="1">
      <alignment vertical="center" wrapText="1"/>
      <protection locked="0"/>
    </xf>
    <xf numFmtId="0" fontId="9" fillId="12" borderId="28" xfId="0" applyFont="1" applyFill="1" applyBorder="1" applyAlignment="1" applyProtection="1">
      <alignment horizontal="center" vertical="center" wrapText="1"/>
      <protection locked="0"/>
    </xf>
    <xf numFmtId="0" fontId="10" fillId="12" borderId="29" xfId="0" applyFont="1" applyFill="1" applyBorder="1" applyAlignment="1" applyProtection="1">
      <alignment vertical="center" wrapText="1"/>
      <protection locked="0"/>
    </xf>
    <xf numFmtId="49" fontId="29" fillId="0" borderId="0" xfId="0" applyNumberFormat="1" applyFont="1" applyAlignment="1">
      <alignment horizontal="center" vertical="center"/>
    </xf>
    <xf numFmtId="0" fontId="29" fillId="0" borderId="0" xfId="0" applyFont="1" applyFill="1">
      <alignment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29" fillId="0" borderId="0" xfId="0" applyFont="1" applyFill="1" applyBorder="1">
      <alignment vertical="center"/>
    </xf>
    <xf numFmtId="0" fontId="4" fillId="2" borderId="0" xfId="0" applyFont="1" applyFill="1" applyBorder="1">
      <alignment vertical="center"/>
    </xf>
    <xf numFmtId="0" fontId="4" fillId="0" borderId="0" xfId="0" applyFont="1" applyFill="1" applyBorder="1">
      <alignment vertical="center"/>
    </xf>
    <xf numFmtId="0" fontId="11" fillId="0" borderId="0" xfId="0" applyFont="1">
      <alignment vertical="center"/>
    </xf>
    <xf numFmtId="0" fontId="29"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vertical="center"/>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11" fillId="0" borderId="0" xfId="0" applyFont="1" applyFill="1">
      <alignment vertical="center"/>
    </xf>
    <xf numFmtId="0" fontId="29" fillId="0" borderId="0" xfId="0" applyFont="1" applyFill="1" applyBorder="1" applyAlignment="1">
      <alignment horizontal="center" vertical="center"/>
    </xf>
    <xf numFmtId="0" fontId="4" fillId="0" borderId="0" xfId="0" applyFont="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176" fontId="29" fillId="0" borderId="5" xfId="0" applyNumberFormat="1" applyFont="1" applyFill="1" applyBorder="1" applyAlignment="1" applyProtection="1">
      <alignment horizontal="center" vertical="center"/>
    </xf>
    <xf numFmtId="5" fontId="29" fillId="0" borderId="32" xfId="0" applyNumberFormat="1" applyFont="1" applyBorder="1" applyAlignment="1">
      <alignment horizontal="center" vertical="center"/>
    </xf>
    <xf numFmtId="176" fontId="29" fillId="0" borderId="33" xfId="0" applyNumberFormat="1" applyFont="1" applyBorder="1" applyAlignment="1">
      <alignment horizontal="center" vertical="center"/>
    </xf>
    <xf numFmtId="0" fontId="13" fillId="0" borderId="0" xfId="0" applyFont="1">
      <alignment vertical="center"/>
    </xf>
    <xf numFmtId="0" fontId="4" fillId="0" borderId="0" xfId="0" applyFont="1" applyBorder="1">
      <alignment vertical="center"/>
    </xf>
    <xf numFmtId="0" fontId="29" fillId="0" borderId="34" xfId="0" applyFont="1" applyBorder="1">
      <alignment vertical="center"/>
    </xf>
    <xf numFmtId="0" fontId="14" fillId="0" borderId="0" xfId="0" applyFont="1" applyAlignment="1">
      <alignment vertical="center"/>
    </xf>
    <xf numFmtId="0" fontId="29" fillId="0" borderId="31" xfId="0" applyFont="1" applyBorder="1">
      <alignment vertical="center"/>
    </xf>
    <xf numFmtId="0" fontId="29" fillId="5" borderId="34" xfId="0" applyFont="1" applyFill="1" applyBorder="1" applyAlignment="1">
      <alignment horizontal="center" vertical="center" wrapText="1"/>
    </xf>
    <xf numFmtId="0" fontId="4" fillId="13" borderId="35"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xf>
    <xf numFmtId="0" fontId="16" fillId="7" borderId="36" xfId="0" applyFont="1" applyFill="1" applyBorder="1" applyAlignment="1">
      <alignment vertical="center" wrapText="1"/>
    </xf>
    <xf numFmtId="0" fontId="4" fillId="6" borderId="34" xfId="0" applyFont="1" applyFill="1" applyBorder="1" applyAlignment="1">
      <alignment horizontal="center" vertical="center" wrapText="1"/>
    </xf>
    <xf numFmtId="0" fontId="29" fillId="7" borderId="34" xfId="0" applyFont="1" applyFill="1" applyBorder="1">
      <alignment vertical="center"/>
    </xf>
    <xf numFmtId="0" fontId="29" fillId="7" borderId="34" xfId="0" applyFont="1" applyFill="1" applyBorder="1" applyAlignment="1">
      <alignment horizontal="center" vertical="center"/>
    </xf>
    <xf numFmtId="0" fontId="29" fillId="7" borderId="34" xfId="0" applyFont="1" applyFill="1" applyBorder="1" applyAlignment="1" applyProtection="1">
      <alignment horizontal="center" vertical="center"/>
    </xf>
    <xf numFmtId="49" fontId="4" fillId="14" borderId="37" xfId="0" applyNumberFormat="1" applyFont="1" applyFill="1" applyBorder="1">
      <alignment vertical="center"/>
    </xf>
    <xf numFmtId="0" fontId="17" fillId="0" borderId="30" xfId="0" applyNumberFormat="1" applyFont="1" applyBorder="1" applyAlignment="1">
      <alignment horizontal="center" vertical="center"/>
    </xf>
    <xf numFmtId="49" fontId="18" fillId="0" borderId="0" xfId="0" applyNumberFormat="1" applyFont="1" applyFill="1" applyBorder="1" applyAlignment="1">
      <alignment horizontal="center" vertical="center"/>
    </xf>
    <xf numFmtId="49" fontId="29" fillId="7" borderId="37" xfId="0" applyNumberFormat="1" applyFont="1" applyFill="1" applyBorder="1">
      <alignment vertical="center"/>
    </xf>
    <xf numFmtId="49" fontId="17" fillId="0" borderId="30" xfId="0" applyNumberFormat="1" applyFont="1" applyBorder="1" applyAlignment="1">
      <alignment horizontal="center" vertical="center"/>
    </xf>
    <xf numFmtId="0" fontId="29" fillId="7" borderId="30" xfId="0" applyFont="1" applyFill="1" applyBorder="1">
      <alignment vertical="center"/>
    </xf>
    <xf numFmtId="0" fontId="29" fillId="7" borderId="30" xfId="0" applyFont="1" applyFill="1" applyBorder="1" applyAlignment="1">
      <alignment horizontal="center" vertical="center"/>
    </xf>
    <xf numFmtId="0" fontId="29" fillId="7" borderId="30" xfId="0" applyFont="1" applyFill="1" applyBorder="1" applyAlignment="1" applyProtection="1">
      <alignment horizontal="center" vertical="center"/>
    </xf>
    <xf numFmtId="0" fontId="4" fillId="3" borderId="30" xfId="0" applyFont="1" applyFill="1" applyBorder="1" applyProtection="1">
      <alignment vertical="center"/>
      <protection locked="0"/>
    </xf>
    <xf numFmtId="0" fontId="4" fillId="0" borderId="39" xfId="0" applyFont="1" applyBorder="1">
      <alignment vertical="center"/>
    </xf>
    <xf numFmtId="0" fontId="29" fillId="0" borderId="39" xfId="0" applyFont="1" applyBorder="1">
      <alignment vertical="center"/>
    </xf>
    <xf numFmtId="49" fontId="18" fillId="8" borderId="30" xfId="0" applyNumberFormat="1" applyFont="1" applyFill="1" applyBorder="1" applyAlignment="1">
      <alignment horizontal="center" vertical="center"/>
    </xf>
    <xf numFmtId="0" fontId="19" fillId="0" borderId="30" xfId="0" applyNumberFormat="1" applyFont="1" applyFill="1" applyBorder="1" applyAlignment="1">
      <alignment horizontal="center" vertical="center"/>
    </xf>
    <xf numFmtId="0" fontId="19" fillId="0" borderId="30" xfId="0" applyFont="1" applyBorder="1">
      <alignment vertical="center"/>
    </xf>
    <xf numFmtId="0" fontId="19" fillId="0" borderId="30" xfId="0" applyFont="1" applyBorder="1" applyAlignment="1">
      <alignment horizontal="center" vertical="center"/>
    </xf>
    <xf numFmtId="0" fontId="11" fillId="9" borderId="0" xfId="0" applyFont="1" applyFill="1">
      <alignment vertical="center"/>
    </xf>
    <xf numFmtId="0" fontId="4" fillId="0" borderId="40" xfId="0" applyFont="1" applyBorder="1">
      <alignment vertical="center"/>
    </xf>
    <xf numFmtId="0" fontId="29" fillId="0" borderId="40" xfId="0" applyFont="1" applyBorder="1">
      <alignment vertical="center"/>
    </xf>
    <xf numFmtId="0" fontId="4" fillId="0" borderId="30" xfId="0" applyFont="1" applyBorder="1">
      <alignment vertical="center"/>
    </xf>
    <xf numFmtId="0" fontId="3" fillId="0" borderId="0" xfId="0" applyFont="1" applyBorder="1">
      <alignment vertical="center"/>
    </xf>
    <xf numFmtId="49" fontId="4" fillId="14" borderId="32" xfId="0" applyNumberFormat="1" applyFont="1" applyFill="1" applyBorder="1">
      <alignment vertical="center"/>
    </xf>
    <xf numFmtId="49" fontId="18" fillId="8" borderId="31" xfId="0" applyNumberFormat="1" applyFont="1" applyFill="1" applyBorder="1" applyAlignment="1">
      <alignment horizontal="center" vertical="center"/>
    </xf>
    <xf numFmtId="49" fontId="29" fillId="7" borderId="32" xfId="0" applyNumberFormat="1" applyFont="1" applyFill="1" applyBorder="1">
      <alignment vertical="center"/>
    </xf>
    <xf numFmtId="49" fontId="17" fillId="0" borderId="31" xfId="0" applyNumberFormat="1" applyFont="1" applyBorder="1" applyAlignment="1">
      <alignment horizontal="center" vertical="center"/>
    </xf>
    <xf numFmtId="0" fontId="4" fillId="3" borderId="31" xfId="0" applyFont="1" applyFill="1" applyBorder="1" applyProtection="1">
      <alignment vertical="center"/>
      <protection locked="0"/>
    </xf>
    <xf numFmtId="0" fontId="4" fillId="3" borderId="34" xfId="0" applyFont="1" applyFill="1" applyBorder="1" applyProtection="1">
      <alignment vertical="center"/>
      <protection locked="0"/>
    </xf>
    <xf numFmtId="49" fontId="20"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29" fillId="0" borderId="0" xfId="0" applyNumberFormat="1" applyFont="1" applyFill="1" applyBorder="1">
      <alignment vertical="center"/>
    </xf>
    <xf numFmtId="49" fontId="29"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29" fillId="0" borderId="0" xfId="0" applyNumberFormat="1" applyFont="1" applyFill="1" applyBorder="1" applyAlignment="1">
      <alignment vertical="center" wrapText="1"/>
    </xf>
    <xf numFmtId="0" fontId="4" fillId="0" borderId="0" xfId="0" applyFont="1" applyFill="1" applyBorder="1" applyAlignment="1">
      <alignment vertical="center"/>
    </xf>
    <xf numFmtId="0" fontId="4" fillId="13" borderId="0" xfId="0" applyFont="1" applyFill="1">
      <alignment vertical="center"/>
    </xf>
    <xf numFmtId="0" fontId="4" fillId="13" borderId="0" xfId="0" applyFont="1" applyFill="1" applyAlignment="1">
      <alignment horizontal="center" vertical="center"/>
    </xf>
    <xf numFmtId="0" fontId="4" fillId="3" borderId="30" xfId="0" applyFont="1" applyFill="1" applyBorder="1" applyAlignment="1" applyProtection="1">
      <alignment horizontal="center" vertical="center" shrinkToFit="1"/>
      <protection locked="0"/>
    </xf>
    <xf numFmtId="0" fontId="4" fillId="3" borderId="31" xfId="0" applyFont="1" applyFill="1" applyBorder="1" applyAlignment="1" applyProtection="1">
      <alignment horizontal="center" vertical="center" shrinkToFit="1"/>
      <protection locked="0"/>
    </xf>
    <xf numFmtId="0" fontId="4" fillId="3" borderId="40" xfId="0" applyFont="1" applyFill="1" applyBorder="1" applyAlignment="1" applyProtection="1">
      <alignment horizontal="center" vertical="center" shrinkToFit="1"/>
      <protection locked="0"/>
    </xf>
    <xf numFmtId="0" fontId="4" fillId="3" borderId="34" xfId="0" applyFont="1" applyFill="1" applyBorder="1" applyAlignment="1" applyProtection="1">
      <alignment horizontal="center" vertical="center" shrinkToFit="1"/>
      <protection locked="0"/>
    </xf>
    <xf numFmtId="0" fontId="30" fillId="0" borderId="40" xfId="0" applyFont="1" applyBorder="1" applyAlignment="1">
      <alignment horizontal="center" vertical="center" wrapText="1"/>
    </xf>
    <xf numFmtId="0" fontId="5" fillId="15" borderId="36" xfId="0" applyFont="1" applyFill="1" applyBorder="1" applyAlignment="1">
      <alignment vertical="center" wrapText="1"/>
    </xf>
    <xf numFmtId="0" fontId="4" fillId="0" borderId="0" xfId="0" applyFont="1" applyAlignment="1">
      <alignment vertical="center" wrapText="1"/>
    </xf>
    <xf numFmtId="0" fontId="31" fillId="0" borderId="30" xfId="0" applyNumberFormat="1" applyFont="1" applyBorder="1" applyAlignment="1">
      <alignment horizontal="center" vertical="center"/>
    </xf>
    <xf numFmtId="0" fontId="31" fillId="0" borderId="38" xfId="0" applyNumberFormat="1" applyFont="1" applyBorder="1" applyAlignment="1">
      <alignment horizontal="center" vertical="center"/>
    </xf>
    <xf numFmtId="49" fontId="31" fillId="8" borderId="38" xfId="0" applyNumberFormat="1" applyFont="1" applyFill="1" applyBorder="1" applyAlignment="1">
      <alignment horizontal="center" vertical="center"/>
    </xf>
    <xf numFmtId="49" fontId="31" fillId="8" borderId="30" xfId="0" applyNumberFormat="1" applyFont="1" applyFill="1" applyBorder="1" applyAlignment="1">
      <alignment horizontal="center" vertical="center"/>
    </xf>
    <xf numFmtId="0" fontId="31" fillId="0" borderId="33" xfId="0" applyNumberFormat="1" applyFont="1" applyBorder="1" applyAlignment="1">
      <alignment horizontal="center" vertical="center"/>
    </xf>
    <xf numFmtId="49" fontId="4" fillId="14" borderId="42" xfId="0" applyNumberFormat="1" applyFont="1" applyFill="1" applyBorder="1">
      <alignment vertical="center"/>
    </xf>
    <xf numFmtId="49" fontId="31" fillId="8" borderId="39" xfId="0" applyNumberFormat="1" applyFont="1" applyFill="1" applyBorder="1" applyAlignment="1">
      <alignment horizontal="center" vertical="center"/>
    </xf>
    <xf numFmtId="0" fontId="31" fillId="0" borderId="43" xfId="0" applyNumberFormat="1" applyFont="1" applyBorder="1" applyAlignment="1">
      <alignment horizontal="center" vertical="center"/>
    </xf>
    <xf numFmtId="0" fontId="31" fillId="0" borderId="31" xfId="0" applyNumberFormat="1" applyFont="1" applyBorder="1" applyAlignment="1">
      <alignment horizontal="center" vertical="center"/>
    </xf>
    <xf numFmtId="0" fontId="32" fillId="0" borderId="0" xfId="0" applyFont="1">
      <alignment vertical="center"/>
    </xf>
    <xf numFmtId="0" fontId="29" fillId="0" borderId="0" xfId="0" applyFont="1" applyAlignment="1">
      <alignment horizontal="center" vertical="center"/>
    </xf>
    <xf numFmtId="0" fontId="11" fillId="0" borderId="0" xfId="0" applyNumberFormat="1" applyFont="1" applyFill="1" applyAlignment="1">
      <alignment vertical="center" wrapText="1" shrinkToFit="1"/>
    </xf>
    <xf numFmtId="0" fontId="24" fillId="0" borderId="0" xfId="0" applyFont="1">
      <alignment vertical="center"/>
    </xf>
    <xf numFmtId="0" fontId="24" fillId="4" borderId="0" xfId="0" applyFont="1" applyFill="1" applyAlignment="1">
      <alignment vertical="center"/>
    </xf>
    <xf numFmtId="0" fontId="29" fillId="0" borderId="0" xfId="0" applyFont="1">
      <alignment vertical="center"/>
    </xf>
    <xf numFmtId="0" fontId="24" fillId="0" borderId="0" xfId="0" applyFont="1" applyFill="1">
      <alignment vertical="center"/>
    </xf>
    <xf numFmtId="0" fontId="24" fillId="0" borderId="0" xfId="0" applyFont="1" applyFill="1" applyAlignment="1">
      <alignment horizontal="left" vertical="center"/>
    </xf>
    <xf numFmtId="0" fontId="29" fillId="0" borderId="0" xfId="0" applyFont="1" applyFill="1">
      <alignment vertical="center"/>
    </xf>
    <xf numFmtId="0" fontId="24" fillId="0" borderId="0" xfId="0" applyFont="1" applyFill="1" applyAlignment="1">
      <alignment vertical="center"/>
    </xf>
    <xf numFmtId="0" fontId="33" fillId="16" borderId="0" xfId="0" applyFont="1" applyFill="1" applyAlignment="1">
      <alignment horizontal="left" vertical="center"/>
    </xf>
    <xf numFmtId="0" fontId="26" fillId="0" borderId="0" xfId="0" applyFont="1">
      <alignment vertical="center"/>
    </xf>
    <xf numFmtId="0" fontId="34" fillId="0" borderId="0" xfId="0" applyFont="1">
      <alignment vertical="center"/>
    </xf>
    <xf numFmtId="0" fontId="35" fillId="0" borderId="0" xfId="0" applyFont="1">
      <alignment vertical="center"/>
    </xf>
    <xf numFmtId="0" fontId="4" fillId="0" borderId="0" xfId="0" applyFont="1" applyBorder="1" applyAlignment="1">
      <alignment vertical="center"/>
    </xf>
    <xf numFmtId="5" fontId="36" fillId="0" borderId="31" xfId="0" applyNumberFormat="1" applyFont="1" applyBorder="1" applyAlignment="1">
      <alignment horizontal="center" vertical="center"/>
    </xf>
    <xf numFmtId="0" fontId="29" fillId="0" borderId="0" xfId="0" applyFont="1" applyAlignment="1">
      <alignment horizontal="center" vertical="center"/>
    </xf>
    <xf numFmtId="0" fontId="5" fillId="0" borderId="41" xfId="0" applyFont="1" applyBorder="1" applyAlignment="1">
      <alignment horizontal="center" vertical="center"/>
    </xf>
    <xf numFmtId="0" fontId="29" fillId="0" borderId="44" xfId="0" applyFont="1" applyBorder="1" applyAlignment="1">
      <alignment horizontal="center" vertical="center"/>
    </xf>
    <xf numFmtId="0" fontId="5" fillId="0" borderId="45" xfId="0" applyFont="1" applyBorder="1" applyAlignment="1">
      <alignment horizontal="center" vertical="center"/>
    </xf>
    <xf numFmtId="0" fontId="37" fillId="0" borderId="40" xfId="0" applyFont="1" applyBorder="1" applyAlignment="1">
      <alignment horizontal="center" vertical="center"/>
    </xf>
    <xf numFmtId="0" fontId="29" fillId="0" borderId="2" xfId="0" applyFont="1" applyBorder="1" applyAlignment="1">
      <alignment horizontal="center" vertical="center"/>
    </xf>
    <xf numFmtId="0" fontId="20" fillId="16" borderId="0" xfId="0" applyFont="1" applyFill="1" applyAlignment="1">
      <alignment horizontal="center" vertical="center"/>
    </xf>
    <xf numFmtId="0" fontId="20" fillId="0" borderId="0" xfId="0" applyFont="1" applyFill="1" applyAlignment="1">
      <alignment horizontal="center" vertical="center"/>
    </xf>
    <xf numFmtId="0" fontId="4" fillId="11" borderId="0" xfId="0" applyFont="1" applyFill="1" applyAlignment="1">
      <alignment vertical="center"/>
    </xf>
    <xf numFmtId="0" fontId="15" fillId="11" borderId="0" xfId="0" applyFont="1" applyFill="1" applyAlignment="1">
      <alignment vertical="center"/>
    </xf>
    <xf numFmtId="0" fontId="4" fillId="11" borderId="0" xfId="0" applyFont="1" applyFill="1" applyBorder="1">
      <alignment vertical="center"/>
    </xf>
    <xf numFmtId="0" fontId="41" fillId="20" borderId="34" xfId="0" applyFont="1" applyFill="1" applyBorder="1" applyAlignment="1">
      <alignment horizontal="center" vertical="center"/>
    </xf>
    <xf numFmtId="0" fontId="29" fillId="19" borderId="35" xfId="0" applyFont="1" applyFill="1" applyBorder="1" applyAlignment="1">
      <alignment vertical="center"/>
    </xf>
    <xf numFmtId="0" fontId="29" fillId="19" borderId="35" xfId="0" applyFont="1" applyFill="1" applyBorder="1" applyAlignment="1" applyProtection="1">
      <alignment horizontal="center" vertical="center"/>
    </xf>
    <xf numFmtId="0" fontId="29" fillId="19" borderId="38" xfId="0" applyFont="1" applyFill="1" applyBorder="1" applyAlignment="1" applyProtection="1">
      <alignment horizontal="center" vertical="center"/>
    </xf>
    <xf numFmtId="0" fontId="41" fillId="21" borderId="34" xfId="0" applyFont="1" applyFill="1" applyBorder="1" applyAlignment="1">
      <alignment horizontal="center" vertical="center"/>
    </xf>
    <xf numFmtId="0" fontId="35" fillId="0" borderId="0" xfId="0" applyFont="1" applyAlignment="1">
      <alignment vertical="center"/>
    </xf>
    <xf numFmtId="0" fontId="24" fillId="10" borderId="0" xfId="0" applyFont="1" applyFill="1" applyAlignment="1">
      <alignment horizontal="left" vertical="center"/>
    </xf>
    <xf numFmtId="0" fontId="25" fillId="4" borderId="0" xfId="0" applyFont="1" applyFill="1" applyAlignment="1">
      <alignment horizontal="left" vertical="center"/>
    </xf>
    <xf numFmtId="0" fontId="9" fillId="18" borderId="1" xfId="0" applyFont="1" applyFill="1" applyBorder="1" applyAlignment="1">
      <alignment vertical="top" wrapText="1"/>
    </xf>
    <xf numFmtId="0" fontId="9" fillId="18" borderId="2" xfId="0" applyFont="1" applyFill="1" applyBorder="1" applyAlignment="1">
      <alignment vertical="top" wrapText="1"/>
    </xf>
    <xf numFmtId="0" fontId="9" fillId="18" borderId="65" xfId="0" applyFont="1" applyFill="1" applyBorder="1" applyAlignment="1">
      <alignment vertical="top" wrapText="1"/>
    </xf>
    <xf numFmtId="0" fontId="9" fillId="18" borderId="3" xfId="0" applyFont="1" applyFill="1" applyBorder="1" applyAlignment="1">
      <alignment vertical="top" wrapText="1"/>
    </xf>
    <xf numFmtId="0" fontId="9" fillId="18" borderId="0" xfId="0" applyFont="1" applyFill="1" applyBorder="1" applyAlignment="1">
      <alignment vertical="top" wrapText="1"/>
    </xf>
    <xf numFmtId="0" fontId="9" fillId="18" borderId="66" xfId="0" applyFont="1" applyFill="1" applyBorder="1" applyAlignment="1">
      <alignment vertical="top" wrapText="1"/>
    </xf>
    <xf numFmtId="0" fontId="9" fillId="18" borderId="25" xfId="0" applyFont="1" applyFill="1" applyBorder="1" applyAlignment="1">
      <alignment vertical="top" wrapText="1"/>
    </xf>
    <xf numFmtId="0" fontId="9" fillId="18" borderId="6" xfId="0" applyFont="1" applyFill="1" applyBorder="1" applyAlignment="1">
      <alignment vertical="top" wrapText="1"/>
    </xf>
    <xf numFmtId="0" fontId="9" fillId="18" borderId="67" xfId="0" applyFont="1" applyFill="1" applyBorder="1" applyAlignment="1">
      <alignment vertical="top" wrapText="1"/>
    </xf>
    <xf numFmtId="0" fontId="29" fillId="0" borderId="3" xfId="0" applyFont="1" applyBorder="1" applyAlignment="1">
      <alignment vertical="center" wrapText="1"/>
    </xf>
    <xf numFmtId="0" fontId="29" fillId="0" borderId="0" xfId="0" applyFont="1" applyAlignment="1">
      <alignment vertical="center" wrapText="1"/>
    </xf>
    <xf numFmtId="0" fontId="7" fillId="3" borderId="30"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49" fontId="29" fillId="3" borderId="48" xfId="0" applyNumberFormat="1" applyFont="1" applyFill="1" applyBorder="1" applyAlignment="1" applyProtection="1">
      <alignment horizontal="center" vertical="center"/>
      <protection locked="0"/>
    </xf>
    <xf numFmtId="49" fontId="29" fillId="3" borderId="53" xfId="0" applyNumberFormat="1" applyFont="1" applyFill="1" applyBorder="1" applyAlignment="1" applyProtection="1">
      <alignment horizontal="center" vertical="center"/>
      <protection locked="0"/>
    </xf>
    <xf numFmtId="0" fontId="29" fillId="0" borderId="54" xfId="0" applyFont="1" applyBorder="1" applyAlignment="1">
      <alignment horizontal="center" vertical="center"/>
    </xf>
    <xf numFmtId="0" fontId="29" fillId="0" borderId="58" xfId="0" applyFont="1" applyBorder="1" applyAlignment="1">
      <alignment horizontal="center" vertical="center"/>
    </xf>
    <xf numFmtId="0" fontId="7" fillId="3" borderId="34" xfId="0" applyFont="1" applyFill="1" applyBorder="1" applyAlignment="1" applyProtection="1">
      <alignment horizontal="center" vertical="center"/>
      <protection locked="0"/>
    </xf>
    <xf numFmtId="49" fontId="29" fillId="12" borderId="46" xfId="0" applyNumberFormat="1" applyFont="1" applyFill="1" applyBorder="1" applyAlignment="1" applyProtection="1">
      <alignment horizontal="center" vertical="center"/>
      <protection locked="0"/>
    </xf>
    <xf numFmtId="49" fontId="29" fillId="12" borderId="47" xfId="0" applyNumberFormat="1" applyFont="1" applyFill="1" applyBorder="1" applyAlignment="1" applyProtection="1">
      <alignment horizontal="center" vertical="center"/>
      <protection locked="0"/>
    </xf>
    <xf numFmtId="0" fontId="29" fillId="12" borderId="48" xfId="0" applyNumberFormat="1" applyFont="1" applyFill="1" applyBorder="1" applyAlignment="1" applyProtection="1">
      <alignment horizontal="center" vertical="center"/>
      <protection locked="0"/>
    </xf>
    <xf numFmtId="0" fontId="29" fillId="12" borderId="49" xfId="0" applyNumberFormat="1" applyFont="1" applyFill="1" applyBorder="1" applyAlignment="1" applyProtection="1">
      <alignment horizontal="center" vertical="center"/>
      <protection locked="0"/>
    </xf>
    <xf numFmtId="0" fontId="29" fillId="0" borderId="32"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50" xfId="0" applyFont="1" applyBorder="1" applyAlignment="1">
      <alignment horizontal="center" vertical="center" wrapText="1"/>
    </xf>
    <xf numFmtId="0" fontId="7" fillId="3" borderId="40" xfId="0" applyFont="1" applyFill="1" applyBorder="1" applyAlignment="1" applyProtection="1">
      <alignment horizontal="center" vertical="center"/>
      <protection locked="0"/>
    </xf>
    <xf numFmtId="0" fontId="39" fillId="0" borderId="59" xfId="0" applyFont="1" applyFill="1" applyBorder="1" applyAlignment="1">
      <alignment horizontal="center" vertical="center"/>
    </xf>
    <xf numFmtId="0" fontId="29" fillId="0" borderId="60" xfId="0" applyFont="1" applyFill="1" applyBorder="1" applyAlignment="1" applyProtection="1">
      <alignment horizontal="center" vertical="center" wrapText="1"/>
    </xf>
    <xf numFmtId="0" fontId="29" fillId="0" borderId="61" xfId="0" applyFont="1" applyFill="1" applyBorder="1" applyAlignment="1" applyProtection="1">
      <alignment horizontal="center" vertical="center" wrapText="1"/>
    </xf>
    <xf numFmtId="0" fontId="29" fillId="0" borderId="60" xfId="0" applyFont="1" applyFill="1" applyBorder="1" applyAlignment="1">
      <alignment horizontal="center" vertical="center" wrapText="1"/>
    </xf>
    <xf numFmtId="0" fontId="29" fillId="0" borderId="61" xfId="0" applyFont="1" applyFill="1" applyBorder="1" applyAlignment="1">
      <alignment horizontal="center" vertical="center"/>
    </xf>
    <xf numFmtId="0" fontId="29" fillId="0" borderId="62" xfId="0" applyFont="1" applyFill="1" applyBorder="1" applyAlignment="1" applyProtection="1">
      <alignment horizontal="center" vertical="center" wrapText="1"/>
    </xf>
    <xf numFmtId="0" fontId="29" fillId="0" borderId="63" xfId="0" applyFont="1" applyFill="1" applyBorder="1" applyAlignment="1" applyProtection="1">
      <alignment horizontal="center" vertical="center"/>
    </xf>
    <xf numFmtId="0" fontId="29" fillId="0" borderId="20" xfId="0" applyFont="1" applyFill="1" applyBorder="1" applyAlignment="1">
      <alignment horizontal="center" vertical="center"/>
    </xf>
    <xf numFmtId="0" fontId="29" fillId="0" borderId="0" xfId="0" applyFont="1" applyAlignment="1">
      <alignment horizontal="center" vertical="center"/>
    </xf>
    <xf numFmtId="0" fontId="29" fillId="3" borderId="48" xfId="0" applyNumberFormat="1" applyFont="1" applyFill="1" applyBorder="1" applyAlignment="1" applyProtection="1">
      <alignment horizontal="center" vertical="center"/>
      <protection locked="0"/>
    </xf>
    <xf numFmtId="0" fontId="29" fillId="3" borderId="52" xfId="0" applyNumberFormat="1" applyFont="1" applyFill="1" applyBorder="1" applyAlignment="1" applyProtection="1">
      <alignment horizontal="center" vertical="center"/>
      <protection locked="0"/>
    </xf>
    <xf numFmtId="49" fontId="29" fillId="3" borderId="51" xfId="0" applyNumberFormat="1" applyFont="1" applyFill="1" applyBorder="1" applyAlignment="1" applyProtection="1">
      <alignment horizontal="left" vertical="center"/>
      <protection locked="0"/>
    </xf>
    <xf numFmtId="49" fontId="29" fillId="3" borderId="52" xfId="0" applyNumberFormat="1" applyFont="1" applyFill="1" applyBorder="1" applyAlignment="1" applyProtection="1">
      <alignment horizontal="left" vertical="center"/>
      <protection locked="0"/>
    </xf>
    <xf numFmtId="49" fontId="29" fillId="3" borderId="53" xfId="0" applyNumberFormat="1" applyFont="1" applyFill="1" applyBorder="1" applyAlignment="1" applyProtection="1">
      <alignment horizontal="left" vertical="center"/>
      <protection locked="0"/>
    </xf>
    <xf numFmtId="49" fontId="29" fillId="3" borderId="31" xfId="0" applyNumberFormat="1" applyFont="1" applyFill="1" applyBorder="1" applyAlignment="1" applyProtection="1">
      <alignment horizontal="left" vertical="center"/>
      <protection locked="0"/>
    </xf>
    <xf numFmtId="49" fontId="29" fillId="3" borderId="33" xfId="0" applyNumberFormat="1" applyFont="1" applyFill="1" applyBorder="1" applyAlignment="1" applyProtection="1">
      <alignment horizontal="left" vertical="center"/>
      <protection locked="0"/>
    </xf>
    <xf numFmtId="0" fontId="6" fillId="7" borderId="54" xfId="0" applyFont="1" applyFill="1" applyBorder="1" applyAlignment="1">
      <alignment horizontal="center" vertical="center"/>
    </xf>
    <xf numFmtId="0" fontId="6" fillId="7" borderId="40" xfId="0" applyFont="1" applyFill="1" applyBorder="1" applyAlignment="1">
      <alignment horizontal="center" vertical="center"/>
    </xf>
    <xf numFmtId="0" fontId="29" fillId="0" borderId="31" xfId="0" applyFont="1" applyFill="1" applyBorder="1" applyAlignment="1">
      <alignment horizontal="center" vertical="center" wrapText="1"/>
    </xf>
    <xf numFmtId="0" fontId="29" fillId="0" borderId="31" xfId="0" applyFont="1" applyFill="1" applyBorder="1" applyAlignment="1">
      <alignment horizontal="center" vertical="center"/>
    </xf>
    <xf numFmtId="0" fontId="29" fillId="0" borderId="33" xfId="0" applyFont="1" applyFill="1" applyBorder="1" applyAlignment="1">
      <alignment horizontal="center" vertical="center"/>
    </xf>
    <xf numFmtId="0" fontId="6" fillId="7" borderId="34" xfId="0" applyFont="1" applyFill="1" applyBorder="1" applyAlignment="1">
      <alignment horizontal="center" vertical="center"/>
    </xf>
    <xf numFmtId="0" fontId="6" fillId="7" borderId="30" xfId="0" applyFont="1" applyFill="1" applyBorder="1" applyAlignment="1">
      <alignment horizontal="center" vertical="center"/>
    </xf>
    <xf numFmtId="0" fontId="38" fillId="17" borderId="55" xfId="0" applyFont="1" applyFill="1" applyBorder="1" applyAlignment="1">
      <alignment horizontal="center" vertical="center" wrapText="1"/>
    </xf>
    <xf numFmtId="0" fontId="38" fillId="17" borderId="56" xfId="0" applyFont="1" applyFill="1" applyBorder="1" applyAlignment="1">
      <alignment horizontal="center" vertical="center"/>
    </xf>
    <xf numFmtId="0" fontId="38" fillId="17" borderId="57" xfId="0" applyFont="1" applyFill="1" applyBorder="1" applyAlignment="1">
      <alignment horizontal="center" vertical="center"/>
    </xf>
    <xf numFmtId="0" fontId="5" fillId="12" borderId="55" xfId="0" applyFont="1" applyFill="1" applyBorder="1" applyAlignment="1" applyProtection="1">
      <alignment vertical="center" shrinkToFit="1"/>
      <protection locked="0"/>
    </xf>
    <xf numFmtId="0" fontId="5" fillId="12" borderId="56" xfId="0" applyFont="1" applyFill="1" applyBorder="1" applyAlignment="1" applyProtection="1">
      <alignment vertical="center" shrinkToFit="1"/>
      <protection locked="0"/>
    </xf>
    <xf numFmtId="0" fontId="5" fillId="12" borderId="57" xfId="0" applyFont="1" applyFill="1" applyBorder="1" applyAlignment="1" applyProtection="1">
      <alignment vertical="center" shrinkToFit="1"/>
      <protection locked="0"/>
    </xf>
    <xf numFmtId="0" fontId="29" fillId="0" borderId="37" xfId="0" applyFont="1" applyBorder="1" applyAlignment="1">
      <alignment horizontal="center" vertical="center" wrapText="1"/>
    </xf>
    <xf numFmtId="0" fontId="29" fillId="0" borderId="32" xfId="0" applyFont="1" applyBorder="1" applyAlignment="1">
      <alignment horizontal="center" vertical="center"/>
    </xf>
    <xf numFmtId="49" fontId="29" fillId="3" borderId="48" xfId="0" applyNumberFormat="1" applyFont="1" applyFill="1" applyBorder="1" applyAlignment="1" applyProtection="1">
      <alignment horizontal="left" vertical="center"/>
      <protection locked="0"/>
    </xf>
    <xf numFmtId="49" fontId="29" fillId="3" borderId="49" xfId="0" applyNumberFormat="1" applyFont="1" applyFill="1" applyBorder="1" applyAlignment="1" applyProtection="1">
      <alignment horizontal="left" vertical="center"/>
      <protection locked="0"/>
    </xf>
    <xf numFmtId="0" fontId="5" fillId="0" borderId="45" xfId="0" applyFont="1" applyBorder="1" applyAlignment="1">
      <alignment horizontal="center" vertical="center" wrapText="1"/>
    </xf>
    <xf numFmtId="0" fontId="5" fillId="0" borderId="41" xfId="0" applyFont="1" applyBorder="1" applyAlignment="1">
      <alignment horizontal="center" vertical="center"/>
    </xf>
    <xf numFmtId="0" fontId="29" fillId="7" borderId="50" xfId="0" applyFont="1" applyFill="1" applyBorder="1" applyAlignment="1">
      <alignment horizontal="center" vertical="center"/>
    </xf>
    <xf numFmtId="0" fontId="29" fillId="7" borderId="37" xfId="0" applyFont="1" applyFill="1" applyBorder="1" applyAlignment="1">
      <alignment horizontal="center" vertical="center"/>
    </xf>
    <xf numFmtId="0" fontId="29" fillId="0" borderId="34" xfId="0" applyFont="1" applyBorder="1" applyAlignment="1">
      <alignment horizontal="center" vertical="center" wrapText="1"/>
    </xf>
    <xf numFmtId="0" fontId="29" fillId="0" borderId="31" xfId="0" applyFont="1" applyBorder="1" applyAlignment="1">
      <alignment horizontal="center" vertical="center"/>
    </xf>
    <xf numFmtId="0" fontId="29" fillId="0" borderId="50" xfId="0" applyFont="1" applyBorder="1" applyAlignment="1">
      <alignment horizontal="center" vertical="center"/>
    </xf>
    <xf numFmtId="0" fontId="40" fillId="0" borderId="0" xfId="0" applyNumberFormat="1" applyFont="1" applyFill="1" applyAlignment="1">
      <alignment horizontal="left" vertical="center" wrapText="1" shrinkToFit="1"/>
    </xf>
    <xf numFmtId="0" fontId="6" fillId="18" borderId="1" xfId="0" applyFont="1" applyFill="1" applyBorder="1" applyAlignment="1">
      <alignment horizontal="left" vertical="top" wrapText="1"/>
    </xf>
    <xf numFmtId="0" fontId="6" fillId="18" borderId="2" xfId="0" applyFont="1" applyFill="1" applyBorder="1" applyAlignment="1">
      <alignment horizontal="left" vertical="top" wrapText="1"/>
    </xf>
    <xf numFmtId="0" fontId="6" fillId="18" borderId="65" xfId="0" applyFont="1" applyFill="1" applyBorder="1" applyAlignment="1">
      <alignment horizontal="left" vertical="top" wrapText="1"/>
    </xf>
    <xf numFmtId="0" fontId="6" fillId="18" borderId="3" xfId="0" applyFont="1" applyFill="1" applyBorder="1" applyAlignment="1">
      <alignment horizontal="left" vertical="top" wrapText="1"/>
    </xf>
    <xf numFmtId="0" fontId="6" fillId="18" borderId="0" xfId="0" applyFont="1" applyFill="1" applyBorder="1" applyAlignment="1">
      <alignment horizontal="left" vertical="top" wrapText="1"/>
    </xf>
    <xf numFmtId="0" fontId="6" fillId="18" borderId="66" xfId="0" applyFont="1" applyFill="1" applyBorder="1" applyAlignment="1">
      <alignment horizontal="left" vertical="top" wrapText="1"/>
    </xf>
    <xf numFmtId="0" fontId="6" fillId="18" borderId="25" xfId="0" applyFont="1" applyFill="1" applyBorder="1" applyAlignment="1">
      <alignment horizontal="left" vertical="top" wrapText="1"/>
    </xf>
    <xf numFmtId="0" fontId="6" fillId="18" borderId="6" xfId="0" applyFont="1" applyFill="1" applyBorder="1" applyAlignment="1">
      <alignment horizontal="left" vertical="top" wrapText="1"/>
    </xf>
    <xf numFmtId="0" fontId="6" fillId="18" borderId="67" xfId="0" applyFont="1" applyFill="1" applyBorder="1" applyAlignment="1">
      <alignment horizontal="left" vertical="top" wrapText="1"/>
    </xf>
    <xf numFmtId="0" fontId="4" fillId="19" borderId="38" xfId="0" applyFont="1" applyFill="1" applyBorder="1" applyAlignment="1" applyProtection="1">
      <alignment horizontal="center" vertical="center" shrinkToFit="1"/>
    </xf>
    <xf numFmtId="0" fontId="4" fillId="19" borderId="33" xfId="0" applyFont="1" applyFill="1" applyBorder="1" applyAlignment="1" applyProtection="1">
      <alignment horizontal="center" vertical="center" shrinkToFit="1"/>
    </xf>
    <xf numFmtId="0" fontId="4" fillId="19" borderId="35" xfId="0" applyFont="1" applyFill="1" applyBorder="1" applyAlignment="1" applyProtection="1">
      <alignment horizontal="center" vertical="center" shrinkToFit="1"/>
    </xf>
    <xf numFmtId="0" fontId="4" fillId="19" borderId="41" xfId="0" applyFont="1" applyFill="1" applyBorder="1" applyAlignment="1" applyProtection="1">
      <alignment horizontal="center" vertical="center" shrinkToFit="1"/>
    </xf>
  </cellXfs>
  <cellStyles count="2">
    <cellStyle name="標準" xfId="0" builtinId="0"/>
    <cellStyle name="標準 2" xfId="1" xr:uid="{00000000-0005-0000-0000-000001000000}"/>
  </cellStyles>
  <dxfs count="153">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condense val="0"/>
        <extend val="0"/>
        <color indexed="9"/>
      </font>
      <fill>
        <patternFill>
          <bgColor indexed="10"/>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rgb="FFFFCCFF"/>
        </patternFill>
      </fill>
    </dxf>
    <dxf>
      <fill>
        <patternFill>
          <bgColor indexed="41"/>
        </patternFill>
      </fill>
    </dxf>
    <dxf>
      <fill>
        <patternFill>
          <bgColor indexed="10"/>
        </patternFill>
      </fill>
    </dxf>
    <dxf>
      <font>
        <b/>
        <i val="0"/>
        <color rgb="FFFF0000"/>
      </font>
      <fill>
        <patternFill patternType="none">
          <bgColor indexed="65"/>
        </patternFill>
      </fill>
    </dxf>
    <dxf>
      <fill>
        <patternFill>
          <bgColor theme="0" tint="-0.24994659260841701"/>
        </patternFill>
      </fill>
    </dxf>
    <dxf>
      <fill>
        <patternFill>
          <bgColor theme="0" tint="-0.24994659260841701"/>
        </patternFill>
      </fill>
    </dxf>
    <dxf>
      <fill>
        <patternFill>
          <bgColor indexed="27"/>
        </patternFill>
      </fill>
    </dxf>
    <dxf>
      <fill>
        <patternFill>
          <bgColor rgb="FFFFCCFF"/>
        </patternFill>
      </fill>
    </dxf>
    <dxf>
      <fill>
        <patternFill>
          <bgColor theme="0" tint="-0.24994659260841701"/>
        </patternFill>
      </fill>
    </dxf>
    <dxf>
      <fill>
        <patternFill>
          <bgColor theme="0" tint="-0.24994659260841701"/>
        </patternFill>
      </fill>
    </dxf>
    <dxf>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ont>
        <condense val="0"/>
        <extend val="0"/>
        <color indexed="9"/>
      </font>
      <fill>
        <patternFill>
          <bgColor indexed="10"/>
        </patternFill>
      </fill>
    </dxf>
    <dxf>
      <fill>
        <patternFill>
          <bgColor rgb="FFCC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s>
  <tableStyles count="0" defaultTableStyle="TableStyleMedium9" defaultPivotStyle="PivotStyleLight16"/>
  <colors>
    <mruColors>
      <color rgb="FFFF9900"/>
      <color rgb="FF00CCFF"/>
      <color rgb="FF00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F64"/>
  <sheetViews>
    <sheetView showGridLines="0" tabSelected="1" zoomScale="150" zoomScaleNormal="150" workbookViewId="0">
      <selection activeCell="D4" sqref="D4"/>
    </sheetView>
  </sheetViews>
  <sheetFormatPr defaultColWidth="9" defaultRowHeight="15" x14ac:dyDescent="0.25"/>
  <cols>
    <col min="1" max="1" width="3.86328125" style="140" customWidth="1"/>
    <col min="2" max="3" width="4.3984375" style="140" customWidth="1"/>
    <col min="4" max="4" width="97.73046875" style="140" customWidth="1"/>
    <col min="5" max="6" width="4.3984375" style="140" customWidth="1"/>
    <col min="7" max="16384" width="9" style="142"/>
  </cols>
  <sheetData>
    <row r="1" spans="1:6" ht="22.15" x14ac:dyDescent="0.25">
      <c r="B1" s="171" t="s">
        <v>42</v>
      </c>
      <c r="C1" s="171"/>
      <c r="D1" s="171"/>
      <c r="E1" s="171"/>
      <c r="F1" s="141"/>
    </row>
    <row r="2" spans="1:6" s="145" customFormat="1" ht="24.4" x14ac:dyDescent="0.25">
      <c r="A2" s="143"/>
      <c r="B2" s="144"/>
      <c r="C2" s="144"/>
      <c r="D2" s="160" t="s">
        <v>101</v>
      </c>
      <c r="E2" s="144"/>
      <c r="F2" s="144"/>
    </row>
    <row r="3" spans="1:6" s="145" customFormat="1" ht="24.4" x14ac:dyDescent="0.25">
      <c r="A3" s="143"/>
      <c r="B3" s="144"/>
      <c r="C3" s="144"/>
      <c r="D3" s="160" t="s">
        <v>102</v>
      </c>
      <c r="E3" s="144"/>
      <c r="F3" s="144"/>
    </row>
    <row r="4" spans="1:6" s="145" customFormat="1" ht="24.4" x14ac:dyDescent="0.25">
      <c r="A4" s="143"/>
      <c r="B4" s="144"/>
      <c r="C4" s="144"/>
      <c r="D4" s="159" t="s">
        <v>206</v>
      </c>
      <c r="E4" s="144"/>
      <c r="F4" s="144"/>
    </row>
    <row r="5" spans="1:6" x14ac:dyDescent="0.25">
      <c r="C5" s="170" t="s">
        <v>43</v>
      </c>
      <c r="D5" s="170"/>
      <c r="E5" s="170"/>
      <c r="F5" s="146"/>
    </row>
    <row r="6" spans="1:6" x14ac:dyDescent="0.25">
      <c r="D6" s="140" t="s">
        <v>44</v>
      </c>
    </row>
    <row r="7" spans="1:6" x14ac:dyDescent="0.25">
      <c r="D7" s="140" t="s">
        <v>45</v>
      </c>
    </row>
    <row r="8" spans="1:6" x14ac:dyDescent="0.25">
      <c r="D8" s="140" t="s">
        <v>46</v>
      </c>
    </row>
    <row r="9" spans="1:6" x14ac:dyDescent="0.25">
      <c r="C9" s="170" t="s">
        <v>47</v>
      </c>
      <c r="D9" s="170"/>
      <c r="E9" s="170"/>
      <c r="F9" s="146"/>
    </row>
    <row r="10" spans="1:6" s="145" customFormat="1" x14ac:dyDescent="0.25">
      <c r="A10" s="143"/>
      <c r="B10" s="143"/>
      <c r="C10" s="144"/>
      <c r="D10" s="147" t="s">
        <v>133</v>
      </c>
      <c r="E10" s="144"/>
      <c r="F10" s="146"/>
    </row>
    <row r="11" spans="1:6" x14ac:dyDescent="0.25">
      <c r="D11" s="140" t="s">
        <v>134</v>
      </c>
    </row>
    <row r="12" spans="1:6" x14ac:dyDescent="0.25">
      <c r="D12" s="148" t="s">
        <v>135</v>
      </c>
    </row>
    <row r="13" spans="1:6" s="148" customFormat="1" x14ac:dyDescent="0.25">
      <c r="D13" s="148" t="s">
        <v>136</v>
      </c>
    </row>
    <row r="14" spans="1:6" x14ac:dyDescent="0.25">
      <c r="D14" s="140" t="s">
        <v>137</v>
      </c>
    </row>
    <row r="15" spans="1:6" s="148" customFormat="1" x14ac:dyDescent="0.25"/>
    <row r="16" spans="1:6" s="148" customFormat="1" x14ac:dyDescent="0.25">
      <c r="C16" s="149" t="s">
        <v>138</v>
      </c>
    </row>
    <row r="17" spans="3:4" x14ac:dyDescent="0.25">
      <c r="D17" s="150" t="s">
        <v>207</v>
      </c>
    </row>
    <row r="18" spans="3:4" x14ac:dyDescent="0.25">
      <c r="D18" s="150" t="s">
        <v>208</v>
      </c>
    </row>
    <row r="19" spans="3:4" x14ac:dyDescent="0.25">
      <c r="D19" s="150"/>
    </row>
    <row r="20" spans="3:4" s="148" customFormat="1" x14ac:dyDescent="0.25">
      <c r="C20" s="149" t="s">
        <v>139</v>
      </c>
    </row>
    <row r="21" spans="3:4" x14ac:dyDescent="0.25">
      <c r="D21" s="150" t="s">
        <v>140</v>
      </c>
    </row>
    <row r="22" spans="3:4" x14ac:dyDescent="0.25">
      <c r="D22" s="150" t="s">
        <v>202</v>
      </c>
    </row>
    <row r="23" spans="3:4" x14ac:dyDescent="0.25">
      <c r="D23" s="3" t="s">
        <v>212</v>
      </c>
    </row>
    <row r="24" spans="3:4" x14ac:dyDescent="0.25">
      <c r="D24" s="148" t="s">
        <v>141</v>
      </c>
    </row>
    <row r="25" spans="3:4" x14ac:dyDescent="0.25">
      <c r="D25" s="150" t="s">
        <v>142</v>
      </c>
    </row>
    <row r="26" spans="3:4" x14ac:dyDescent="0.25">
      <c r="D26" s="150" t="s">
        <v>143</v>
      </c>
    </row>
    <row r="27" spans="3:4" x14ac:dyDescent="0.25">
      <c r="D27" s="3" t="s">
        <v>213</v>
      </c>
    </row>
    <row r="28" spans="3:4" x14ac:dyDescent="0.25">
      <c r="D28" s="150" t="s">
        <v>151</v>
      </c>
    </row>
    <row r="29" spans="3:4" x14ac:dyDescent="0.25">
      <c r="D29" s="3" t="s">
        <v>215</v>
      </c>
    </row>
    <row r="30" spans="3:4" x14ac:dyDescent="0.25">
      <c r="D30" s="3" t="s">
        <v>214</v>
      </c>
    </row>
    <row r="31" spans="3:4" s="148" customFormat="1" x14ac:dyDescent="0.25">
      <c r="D31" s="148" t="s">
        <v>144</v>
      </c>
    </row>
    <row r="32" spans="3:4" x14ac:dyDescent="0.25">
      <c r="D32" s="150" t="s">
        <v>152</v>
      </c>
    </row>
    <row r="33" spans="3:6" x14ac:dyDescent="0.25">
      <c r="D33" s="150" t="s">
        <v>151</v>
      </c>
    </row>
    <row r="34" spans="3:6" s="148" customFormat="1" x14ac:dyDescent="0.25">
      <c r="D34" s="150" t="s">
        <v>190</v>
      </c>
    </row>
    <row r="35" spans="3:6" x14ac:dyDescent="0.25">
      <c r="D35" s="150" t="s">
        <v>145</v>
      </c>
    </row>
    <row r="36" spans="3:6" x14ac:dyDescent="0.25">
      <c r="D36" s="150" t="s">
        <v>221</v>
      </c>
    </row>
    <row r="37" spans="3:6" x14ac:dyDescent="0.25">
      <c r="D37" s="150" t="s">
        <v>146</v>
      </c>
    </row>
    <row r="38" spans="3:6" s="148" customFormat="1" x14ac:dyDescent="0.25">
      <c r="D38" s="148" t="s">
        <v>147</v>
      </c>
    </row>
    <row r="39" spans="3:6" s="148" customFormat="1" x14ac:dyDescent="0.25">
      <c r="D39" s="148" t="s">
        <v>148</v>
      </c>
    </row>
    <row r="40" spans="3:6" s="148" customFormat="1" x14ac:dyDescent="0.25">
      <c r="D40" s="148" t="s">
        <v>123</v>
      </c>
    </row>
    <row r="41" spans="3:6" s="148" customFormat="1" x14ac:dyDescent="0.25">
      <c r="D41" s="148" t="s">
        <v>124</v>
      </c>
    </row>
    <row r="42" spans="3:6" x14ac:dyDescent="0.25">
      <c r="D42" s="150" t="s">
        <v>149</v>
      </c>
    </row>
    <row r="43" spans="3:6" x14ac:dyDescent="0.25">
      <c r="D43" s="148"/>
    </row>
    <row r="44" spans="3:6" x14ac:dyDescent="0.25">
      <c r="C44" s="170" t="s">
        <v>103</v>
      </c>
      <c r="D44" s="170"/>
      <c r="E44" s="170"/>
      <c r="F44" s="146"/>
    </row>
    <row r="45" spans="3:6" x14ac:dyDescent="0.25">
      <c r="D45" s="140" t="s">
        <v>48</v>
      </c>
    </row>
    <row r="46" spans="3:6" x14ac:dyDescent="0.25">
      <c r="D46" s="140" t="s">
        <v>49</v>
      </c>
    </row>
    <row r="47" spans="3:6" x14ac:dyDescent="0.25">
      <c r="D47" s="140" t="s">
        <v>50</v>
      </c>
    </row>
    <row r="48" spans="3:6" x14ac:dyDescent="0.25">
      <c r="D48" s="148" t="s">
        <v>51</v>
      </c>
    </row>
    <row r="49" spans="3:4" x14ac:dyDescent="0.25">
      <c r="D49" s="148" t="s">
        <v>104</v>
      </c>
    </row>
    <row r="50" spans="3:4" x14ac:dyDescent="0.25">
      <c r="D50" s="140" t="s">
        <v>52</v>
      </c>
    </row>
    <row r="51" spans="3:4" x14ac:dyDescent="0.25">
      <c r="C51" s="140" t="s">
        <v>53</v>
      </c>
      <c r="D51" s="140" t="s">
        <v>54</v>
      </c>
    </row>
    <row r="52" spans="3:4" x14ac:dyDescent="0.25">
      <c r="D52" s="140" t="s">
        <v>55</v>
      </c>
    </row>
    <row r="53" spans="3:4" x14ac:dyDescent="0.25">
      <c r="D53" s="140" t="s">
        <v>56</v>
      </c>
    </row>
    <row r="54" spans="3:4" x14ac:dyDescent="0.25">
      <c r="D54" s="140" t="s">
        <v>57</v>
      </c>
    </row>
    <row r="55" spans="3:4" x14ac:dyDescent="0.25">
      <c r="D55" s="140" t="s">
        <v>58</v>
      </c>
    </row>
    <row r="56" spans="3:4" x14ac:dyDescent="0.25">
      <c r="D56" s="140" t="s">
        <v>59</v>
      </c>
    </row>
    <row r="57" spans="3:4" x14ac:dyDescent="0.25">
      <c r="D57" s="140" t="s">
        <v>60</v>
      </c>
    </row>
    <row r="58" spans="3:4" x14ac:dyDescent="0.25">
      <c r="D58" s="140" t="s">
        <v>61</v>
      </c>
    </row>
    <row r="59" spans="3:4" x14ac:dyDescent="0.25">
      <c r="D59" s="140" t="s">
        <v>62</v>
      </c>
    </row>
    <row r="60" spans="3:4" x14ac:dyDescent="0.25">
      <c r="D60" s="140" t="s">
        <v>63</v>
      </c>
    </row>
    <row r="61" spans="3:4" x14ac:dyDescent="0.25">
      <c r="D61" s="140" t="s">
        <v>64</v>
      </c>
    </row>
    <row r="62" spans="3:4" x14ac:dyDescent="0.25">
      <c r="D62" s="140" t="s">
        <v>65</v>
      </c>
    </row>
    <row r="63" spans="3:4" x14ac:dyDescent="0.25">
      <c r="D63" s="150" t="s">
        <v>105</v>
      </c>
    </row>
    <row r="64" spans="3:4" x14ac:dyDescent="0.25">
      <c r="D64" s="140" t="s">
        <v>132</v>
      </c>
    </row>
  </sheetData>
  <mergeCells count="4">
    <mergeCell ref="C44:E44"/>
    <mergeCell ref="B1:E1"/>
    <mergeCell ref="C5:E5"/>
    <mergeCell ref="C9:E9"/>
  </mergeCells>
  <phoneticPr fontId="1"/>
  <pageMargins left="0.75" right="0.75" top="1" bottom="1" header="0.51200000000000001" footer="0.51200000000000001"/>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BK155"/>
  <sheetViews>
    <sheetView showGridLines="0" topLeftCell="A2" zoomScale="90" zoomScaleNormal="90" workbookViewId="0">
      <selection activeCell="B4" sqref="B4:C4"/>
    </sheetView>
  </sheetViews>
  <sheetFormatPr defaultColWidth="9" defaultRowHeight="15" x14ac:dyDescent="0.25"/>
  <cols>
    <col min="1" max="1" width="3.265625" style="58" customWidth="1"/>
    <col min="2" max="2" width="7.46484375" style="2" customWidth="1"/>
    <col min="3" max="3" width="8.59765625" style="2" customWidth="1"/>
    <col min="4" max="4" width="10" style="1" customWidth="1"/>
    <col min="5" max="5" width="16.86328125" style="1" customWidth="1"/>
    <col min="6" max="6" width="9.46484375" style="2" customWidth="1"/>
    <col min="7" max="9" width="13.86328125" style="2" customWidth="1"/>
    <col min="10" max="10" width="3.1328125" style="1" customWidth="1"/>
    <col min="11" max="11" width="21.86328125" style="1" customWidth="1"/>
    <col min="12" max="12" width="9.86328125" style="2" customWidth="1"/>
    <col min="13" max="13" width="9" style="2"/>
    <col min="14" max="14" width="9.73046875" style="2" customWidth="1"/>
    <col min="15" max="15" width="9" style="2"/>
    <col min="16" max="16" width="9.265625" style="1" hidden="1" customWidth="1"/>
    <col min="17" max="28" width="16.46484375" style="61" hidden="1" customWidth="1"/>
    <col min="29" max="29" width="2.86328125" style="3" hidden="1" customWidth="1"/>
    <col min="30" max="30" width="3.265625" style="3" hidden="1" customWidth="1"/>
    <col min="31" max="31" width="3.1328125" style="3" hidden="1" customWidth="1"/>
    <col min="32" max="32" width="5.46484375" style="3" hidden="1" customWidth="1"/>
    <col min="33" max="33" width="2.46484375" style="1" hidden="1" customWidth="1"/>
    <col min="34" max="54" width="2.46484375" style="3" hidden="1" customWidth="1"/>
    <col min="55" max="57" width="2.46484375" style="1" hidden="1" customWidth="1"/>
    <col min="58" max="58" width="10.86328125" style="3" hidden="1" customWidth="1"/>
    <col min="59" max="59" width="7.3984375" style="3" hidden="1" customWidth="1"/>
    <col min="60" max="60" width="7.3984375" style="1" hidden="1" customWidth="1"/>
    <col min="61" max="61" width="11.46484375" style="1" hidden="1" customWidth="1"/>
    <col min="62" max="63" width="7.3984375" style="1" hidden="1" customWidth="1"/>
    <col min="64" max="66" width="9" style="1" customWidth="1"/>
    <col min="67" max="16384" width="9" style="1"/>
  </cols>
  <sheetData>
    <row r="1" spans="1:63" ht="25.5" customHeight="1" thickBot="1" x14ac:dyDescent="0.3">
      <c r="B1" s="200" t="s">
        <v>209</v>
      </c>
      <c r="C1" s="200"/>
      <c r="D1" s="200"/>
      <c r="E1" s="200"/>
      <c r="F1" s="200"/>
      <c r="G1" s="208" t="s">
        <v>38</v>
      </c>
      <c r="H1" s="208"/>
      <c r="I1" s="208"/>
      <c r="K1" s="59"/>
      <c r="L1" s="59"/>
      <c r="M1" s="59"/>
      <c r="N1" s="59"/>
      <c r="O1" s="59"/>
      <c r="Q1" s="60"/>
      <c r="R1" s="60"/>
      <c r="S1" s="60"/>
      <c r="T1" s="60"/>
      <c r="U1" s="60"/>
      <c r="V1" s="60"/>
      <c r="W1" s="60"/>
      <c r="X1" s="60"/>
      <c r="Y1" s="60"/>
      <c r="Z1" s="60"/>
      <c r="AA1" s="60"/>
      <c r="AB1" s="60"/>
      <c r="AC1" s="60"/>
      <c r="AD1" s="60"/>
      <c r="AE1" s="60"/>
    </row>
    <row r="2" spans="1:63" ht="6.75" customHeight="1" thickTop="1" thickBot="1" x14ac:dyDescent="0.3">
      <c r="K2" s="59"/>
      <c r="L2" s="59"/>
      <c r="M2" s="59"/>
      <c r="N2" s="59"/>
      <c r="O2" s="59"/>
      <c r="Q2" s="60"/>
      <c r="R2" s="60"/>
      <c r="S2" s="60"/>
      <c r="T2" s="60"/>
      <c r="U2" s="60"/>
      <c r="V2" s="60"/>
      <c r="W2" s="60"/>
      <c r="X2" s="60"/>
      <c r="Y2" s="60"/>
      <c r="Z2" s="60"/>
      <c r="AA2" s="60"/>
      <c r="AB2" s="60"/>
      <c r="AC2" s="60"/>
      <c r="AD2" s="60"/>
      <c r="AE2" s="60"/>
    </row>
    <row r="3" spans="1:63" ht="27" customHeight="1" x14ac:dyDescent="0.25">
      <c r="B3" s="207" t="s">
        <v>34</v>
      </c>
      <c r="C3" s="204"/>
      <c r="D3" s="201" t="s">
        <v>201</v>
      </c>
      <c r="E3" s="202"/>
      <c r="F3" s="203" t="s">
        <v>211</v>
      </c>
      <c r="G3" s="204"/>
      <c r="H3" s="205" t="s">
        <v>193</v>
      </c>
      <c r="I3" s="206"/>
      <c r="K3" s="172" t="s">
        <v>220</v>
      </c>
      <c r="L3" s="173"/>
      <c r="M3" s="173"/>
      <c r="N3" s="173"/>
      <c r="O3" s="174"/>
    </row>
    <row r="4" spans="1:63" ht="27" customHeight="1" x14ac:dyDescent="0.25">
      <c r="B4" s="190"/>
      <c r="C4" s="191"/>
      <c r="D4" s="192"/>
      <c r="E4" s="193"/>
      <c r="F4" s="209"/>
      <c r="G4" s="210"/>
      <c r="H4" s="185"/>
      <c r="I4" s="186"/>
      <c r="K4" s="175"/>
      <c r="L4" s="176"/>
      <c r="M4" s="176"/>
      <c r="N4" s="176"/>
      <c r="O4" s="177"/>
    </row>
    <row r="5" spans="1:63" ht="27" customHeight="1" x14ac:dyDescent="0.25">
      <c r="B5" s="229" t="s">
        <v>0</v>
      </c>
      <c r="C5" s="62" t="s">
        <v>1</v>
      </c>
      <c r="D5" s="231"/>
      <c r="E5" s="232"/>
      <c r="F5" s="125" t="s">
        <v>122</v>
      </c>
      <c r="G5" s="211"/>
      <c r="H5" s="212"/>
      <c r="I5" s="213"/>
      <c r="K5" s="175"/>
      <c r="L5" s="176"/>
      <c r="M5" s="176"/>
      <c r="N5" s="176"/>
      <c r="O5" s="177"/>
    </row>
    <row r="6" spans="1:63" ht="27" customHeight="1" thickBot="1" x14ac:dyDescent="0.3">
      <c r="B6" s="230"/>
      <c r="C6" s="63" t="s">
        <v>2</v>
      </c>
      <c r="D6" s="214"/>
      <c r="E6" s="214"/>
      <c r="F6" s="214"/>
      <c r="G6" s="214"/>
      <c r="H6" s="214"/>
      <c r="I6" s="215"/>
      <c r="K6" s="175"/>
      <c r="L6" s="176"/>
      <c r="M6" s="176"/>
      <c r="N6" s="176"/>
      <c r="O6" s="177"/>
    </row>
    <row r="7" spans="1:63" ht="27" customHeight="1" thickBot="1" x14ac:dyDescent="0.3">
      <c r="B7" s="223" t="s">
        <v>210</v>
      </c>
      <c r="C7" s="224"/>
      <c r="D7" s="225"/>
      <c r="E7" s="226"/>
      <c r="F7" s="227"/>
      <c r="G7" s="227"/>
      <c r="H7" s="227"/>
      <c r="I7" s="228"/>
      <c r="K7" s="175"/>
      <c r="L7" s="176"/>
      <c r="M7" s="176"/>
      <c r="N7" s="176"/>
      <c r="O7" s="177"/>
    </row>
    <row r="8" spans="1:63" ht="27" customHeight="1" thickBot="1" x14ac:dyDescent="0.3">
      <c r="B8" s="233" t="s">
        <v>28</v>
      </c>
      <c r="C8" s="234"/>
      <c r="D8" s="64"/>
      <c r="E8" s="155" t="s">
        <v>10</v>
      </c>
      <c r="G8" s="156" t="s">
        <v>29</v>
      </c>
      <c r="H8" s="157" t="s">
        <v>188</v>
      </c>
      <c r="I8" s="154" t="s">
        <v>30</v>
      </c>
      <c r="K8" s="178"/>
      <c r="L8" s="179"/>
      <c r="M8" s="179"/>
      <c r="N8" s="179"/>
      <c r="O8" s="180"/>
      <c r="AC8" s="66"/>
      <c r="AD8" s="66"/>
    </row>
    <row r="9" spans="1:63" ht="27" customHeight="1" thickBot="1" x14ac:dyDescent="0.3">
      <c r="B9" s="67">
        <f>SUM(A15+A35+A55+A75+A95)</f>
        <v>0</v>
      </c>
      <c r="C9" s="68">
        <f>SUM(AG15:AG114)</f>
        <v>0</v>
      </c>
      <c r="D9" s="64"/>
      <c r="E9" s="69">
        <v>600</v>
      </c>
      <c r="G9" s="70">
        <f>C9*E9</f>
        <v>0</v>
      </c>
      <c r="H9" s="152">
        <f>リレー申込票!I6</f>
        <v>0</v>
      </c>
      <c r="I9" s="71">
        <f>SUM(G9+H9)</f>
        <v>0</v>
      </c>
      <c r="K9" s="72"/>
      <c r="N9" s="65"/>
      <c r="O9" s="65"/>
      <c r="AC9" s="73"/>
      <c r="AD9" s="73"/>
      <c r="AE9" s="73"/>
    </row>
    <row r="10" spans="1:63" ht="6.75" customHeight="1" thickBot="1" x14ac:dyDescent="0.3">
      <c r="B10" s="4"/>
      <c r="G10" s="4"/>
      <c r="O10" s="65"/>
      <c r="AC10" s="73"/>
      <c r="AD10" s="73"/>
      <c r="AE10" s="73"/>
    </row>
    <row r="11" spans="1:63" ht="26.25" customHeight="1" thickBot="1" x14ac:dyDescent="0.3">
      <c r="B11" s="239" t="s">
        <v>3</v>
      </c>
      <c r="C11" s="237" t="s">
        <v>4</v>
      </c>
      <c r="D11" s="237" t="s">
        <v>216</v>
      </c>
      <c r="E11" s="74" t="s">
        <v>1</v>
      </c>
      <c r="F11" s="187" t="s">
        <v>5</v>
      </c>
      <c r="G11" s="164" t="s">
        <v>217</v>
      </c>
      <c r="H11" s="168" t="s">
        <v>218</v>
      </c>
      <c r="I11" s="165"/>
      <c r="K11" s="72" t="s">
        <v>6</v>
      </c>
      <c r="M11" s="75" t="str">
        <f>IF(COUNTIF(BJ14:BK49,1)&gt;=1,"参加制限を超えている種目があります","")</f>
        <v/>
      </c>
      <c r="O11" s="65"/>
      <c r="Q11" s="161" t="s">
        <v>203</v>
      </c>
      <c r="R11" s="161">
        <v>2</v>
      </c>
      <c r="S11" s="161">
        <v>1</v>
      </c>
      <c r="T11" s="161">
        <v>2</v>
      </c>
      <c r="U11" s="161">
        <v>1</v>
      </c>
      <c r="V11" s="161">
        <v>2</v>
      </c>
      <c r="W11" s="161">
        <v>1</v>
      </c>
      <c r="X11" s="161">
        <v>2</v>
      </c>
      <c r="Y11" s="161">
        <v>1</v>
      </c>
      <c r="Z11" s="161">
        <v>2</v>
      </c>
      <c r="AA11" s="161">
        <v>1</v>
      </c>
      <c r="AB11" s="161">
        <v>2</v>
      </c>
      <c r="AC11" s="162"/>
      <c r="AD11" s="162"/>
      <c r="AE11" s="163"/>
      <c r="AF11" s="33"/>
      <c r="BF11" s="3" t="s">
        <v>204</v>
      </c>
      <c r="BI11" s="1" t="s">
        <v>205</v>
      </c>
    </row>
    <row r="12" spans="1:63" ht="26.25" customHeight="1" thickBot="1" x14ac:dyDescent="0.3">
      <c r="B12" s="230"/>
      <c r="C12" s="238"/>
      <c r="D12" s="238"/>
      <c r="E12" s="76" t="s">
        <v>150</v>
      </c>
      <c r="F12" s="188"/>
      <c r="G12" s="218" t="s">
        <v>27</v>
      </c>
      <c r="H12" s="219"/>
      <c r="I12" s="220"/>
      <c r="K12" s="126" t="s">
        <v>131</v>
      </c>
      <c r="L12" s="77" t="s">
        <v>14</v>
      </c>
      <c r="M12" s="78" t="s">
        <v>15</v>
      </c>
      <c r="O12" s="79"/>
      <c r="Q12" s="127" t="s">
        <v>14</v>
      </c>
      <c r="R12" s="127" t="s">
        <v>14</v>
      </c>
      <c r="S12" s="127" t="s">
        <v>119</v>
      </c>
      <c r="T12" s="127" t="s">
        <v>119</v>
      </c>
      <c r="U12" s="61" t="s">
        <v>86</v>
      </c>
      <c r="V12" s="61" t="s">
        <v>86</v>
      </c>
      <c r="W12" s="61" t="s">
        <v>15</v>
      </c>
      <c r="X12" s="61" t="s">
        <v>15</v>
      </c>
      <c r="Y12" s="61" t="s">
        <v>120</v>
      </c>
      <c r="Z12" s="61" t="s">
        <v>120</v>
      </c>
      <c r="AA12" s="61" t="s">
        <v>80</v>
      </c>
      <c r="AB12" s="61" t="s">
        <v>80</v>
      </c>
      <c r="AC12" s="151"/>
      <c r="AD12" s="80">
        <v>1</v>
      </c>
      <c r="AE12" s="73"/>
      <c r="AF12" s="3" t="s">
        <v>16</v>
      </c>
      <c r="BF12" s="81" t="s">
        <v>7</v>
      </c>
      <c r="BG12" s="77" t="s">
        <v>14</v>
      </c>
      <c r="BH12" s="82" t="s">
        <v>15</v>
      </c>
      <c r="BI12" s="81" t="s">
        <v>7</v>
      </c>
      <c r="BJ12" s="77" t="s">
        <v>14</v>
      </c>
      <c r="BK12" s="82" t="s">
        <v>15</v>
      </c>
    </row>
    <row r="13" spans="1:63" ht="26.25" customHeight="1" x14ac:dyDescent="0.25">
      <c r="B13" s="235" t="s">
        <v>8</v>
      </c>
      <c r="C13" s="221" t="s">
        <v>15</v>
      </c>
      <c r="D13" s="221">
        <v>1234</v>
      </c>
      <c r="E13" s="83" t="s">
        <v>32</v>
      </c>
      <c r="F13" s="216">
        <v>2</v>
      </c>
      <c r="G13" s="84" t="s">
        <v>23</v>
      </c>
      <c r="H13" s="85" t="s">
        <v>31</v>
      </c>
      <c r="I13" s="166"/>
      <c r="K13" s="86" t="s">
        <v>72</v>
      </c>
      <c r="L13" s="128">
        <f t="shared" ref="L13:M18" si="0">COUNTIF($AZ$15:$BB$114,L$12&amp;$K13)</f>
        <v>0</v>
      </c>
      <c r="M13" s="129">
        <f t="shared" si="0"/>
        <v>0</v>
      </c>
      <c r="O13" s="88"/>
      <c r="Q13" s="61" t="s">
        <v>219</v>
      </c>
      <c r="R13" s="169" t="s">
        <v>71</v>
      </c>
      <c r="S13" s="61" t="s">
        <v>219</v>
      </c>
      <c r="T13" s="169" t="s">
        <v>71</v>
      </c>
      <c r="U13" s="61" t="s">
        <v>219</v>
      </c>
      <c r="V13" s="169" t="s">
        <v>71</v>
      </c>
      <c r="W13" s="61" t="s">
        <v>219</v>
      </c>
      <c r="X13" s="169" t="s">
        <v>71</v>
      </c>
      <c r="Y13" s="61" t="s">
        <v>219</v>
      </c>
      <c r="Z13" s="169" t="s">
        <v>71</v>
      </c>
      <c r="AA13" s="61" t="s">
        <v>219</v>
      </c>
      <c r="AB13" s="169" t="s">
        <v>71</v>
      </c>
      <c r="AC13" s="151"/>
      <c r="AD13" s="80">
        <v>2</v>
      </c>
      <c r="AE13" s="73"/>
      <c r="AF13" s="3" t="s">
        <v>17</v>
      </c>
      <c r="BF13" s="89" t="s">
        <v>71</v>
      </c>
      <c r="BG13" s="90" t="s">
        <v>97</v>
      </c>
      <c r="BH13" s="90" t="s">
        <v>97</v>
      </c>
      <c r="BI13" s="89" t="s">
        <v>71</v>
      </c>
      <c r="BJ13" s="87">
        <f t="shared" ref="BJ13:BK18" si="1">IF(L13-BG13&gt;0,1,0)</f>
        <v>0</v>
      </c>
      <c r="BK13" s="87">
        <f t="shared" si="1"/>
        <v>0</v>
      </c>
    </row>
    <row r="14" spans="1:63" ht="26.25" customHeight="1" x14ac:dyDescent="0.25">
      <c r="B14" s="236"/>
      <c r="C14" s="222"/>
      <c r="D14" s="222"/>
      <c r="E14" s="91" t="s">
        <v>33</v>
      </c>
      <c r="F14" s="217"/>
      <c r="G14" s="92">
        <v>471</v>
      </c>
      <c r="H14" s="93">
        <v>10129</v>
      </c>
      <c r="I14" s="167"/>
      <c r="K14" s="86" t="s">
        <v>74</v>
      </c>
      <c r="L14" s="128">
        <f t="shared" si="0"/>
        <v>0</v>
      </c>
      <c r="M14" s="129">
        <f t="shared" si="0"/>
        <v>0</v>
      </c>
      <c r="O14" s="88"/>
      <c r="Q14" s="61" t="s">
        <v>76</v>
      </c>
      <c r="R14" s="169" t="s">
        <v>31</v>
      </c>
      <c r="S14" s="61" t="s">
        <v>76</v>
      </c>
      <c r="T14" s="169" t="s">
        <v>31</v>
      </c>
      <c r="U14" s="61" t="s">
        <v>100</v>
      </c>
      <c r="V14" s="169" t="s">
        <v>31</v>
      </c>
      <c r="W14" s="61" t="s">
        <v>76</v>
      </c>
      <c r="X14" s="169" t="s">
        <v>31</v>
      </c>
      <c r="Y14" s="61" t="s">
        <v>76</v>
      </c>
      <c r="Z14" s="169" t="s">
        <v>31</v>
      </c>
      <c r="AA14" s="61" t="s">
        <v>76</v>
      </c>
      <c r="AB14" s="169" t="s">
        <v>31</v>
      </c>
      <c r="AC14" s="151"/>
      <c r="AD14" s="80">
        <v>3</v>
      </c>
      <c r="AE14" s="73"/>
      <c r="AF14" s="3" t="s">
        <v>18</v>
      </c>
      <c r="AH14" s="33"/>
      <c r="AL14" s="33"/>
      <c r="AQ14" s="33"/>
      <c r="AR14" s="33"/>
      <c r="AS14" s="33"/>
      <c r="BF14" s="89" t="s">
        <v>73</v>
      </c>
      <c r="BG14" s="90" t="s">
        <v>97</v>
      </c>
      <c r="BH14" s="90" t="s">
        <v>97</v>
      </c>
      <c r="BI14" s="89" t="s">
        <v>73</v>
      </c>
      <c r="BJ14" s="87">
        <f t="shared" si="1"/>
        <v>0</v>
      </c>
      <c r="BK14" s="87">
        <f t="shared" si="1"/>
        <v>0</v>
      </c>
    </row>
    <row r="15" spans="1:63" ht="27" customHeight="1" x14ac:dyDescent="0.25">
      <c r="A15" s="58">
        <f>COUNTA(E15,E17,E19,E21,E23,E25,E27,E29,E31,E33)</f>
        <v>0</v>
      </c>
      <c r="B15" s="196">
        <f>IF(AK15&lt;1,AH15,"ﾅﾝﾊﾞｰｶｰﾄﾞが重複しています")</f>
        <v>1</v>
      </c>
      <c r="C15" s="183"/>
      <c r="D15" s="183"/>
      <c r="E15" s="94"/>
      <c r="F15" s="183"/>
      <c r="G15" s="121"/>
      <c r="H15" s="121"/>
      <c r="I15" s="250"/>
      <c r="J15" s="137" t="str">
        <f>IF(E15="","",LEN(E15)-LEN(SUBSTITUTE(SUBSTITUTE(E15," ",),"　",)))</f>
        <v/>
      </c>
      <c r="K15" s="86" t="s">
        <v>75</v>
      </c>
      <c r="L15" s="128">
        <f t="shared" si="0"/>
        <v>0</v>
      </c>
      <c r="M15" s="129">
        <f t="shared" si="0"/>
        <v>0</v>
      </c>
      <c r="O15" s="88"/>
      <c r="P15" s="1" t="str">
        <f>IF($B$4="","",IF($B$4="中学",$B$4&amp;C15,IF($B$4="高校",$B$4&amp;C15,C15)))</f>
        <v/>
      </c>
      <c r="Q15" s="61" t="s">
        <v>118</v>
      </c>
      <c r="R15" s="169" t="s">
        <v>125</v>
      </c>
      <c r="S15" s="61" t="s">
        <v>118</v>
      </c>
      <c r="T15" s="169" t="s">
        <v>125</v>
      </c>
      <c r="U15" s="61" t="s">
        <v>118</v>
      </c>
      <c r="V15" s="169" t="s">
        <v>125</v>
      </c>
      <c r="W15" s="61" t="s">
        <v>118</v>
      </c>
      <c r="X15" s="169" t="s">
        <v>125</v>
      </c>
      <c r="Y15" s="61" t="s">
        <v>118</v>
      </c>
      <c r="Z15" s="169" t="s">
        <v>125</v>
      </c>
      <c r="AA15" s="61" t="s">
        <v>118</v>
      </c>
      <c r="AB15" s="169" t="s">
        <v>125</v>
      </c>
      <c r="AC15" s="151"/>
      <c r="AD15" s="80">
        <v>4</v>
      </c>
      <c r="AE15" s="73"/>
      <c r="AF15" s="3" t="s">
        <v>95</v>
      </c>
      <c r="AG15" s="2">
        <f>COUNTA(G15,H15,I15)</f>
        <v>0</v>
      </c>
      <c r="AH15" s="3">
        <v>1</v>
      </c>
      <c r="AI15" s="95" t="str">
        <f>IF(D15="","",C15&amp;D15)</f>
        <v/>
      </c>
      <c r="AJ15" s="95">
        <f>IF(AI15="",1,AI15)</f>
        <v>1</v>
      </c>
      <c r="AK15" s="95">
        <f>IF(ISERROR(VLOOKUP(AJ15,$AI$13:AI14,1,FALSE)),0,VLOOKUP(AJ15,$AI$13:AI14,1,FALSE))</f>
        <v>0</v>
      </c>
      <c r="AL15" s="95">
        <f>IF(AK15&gt;1,1,0)</f>
        <v>0</v>
      </c>
      <c r="AM15" s="95" t="str">
        <f>D15&amp;E15</f>
        <v/>
      </c>
      <c r="AN15" s="95">
        <f>IF(AM15="",1,AM15)</f>
        <v>1</v>
      </c>
      <c r="AO15" s="95" t="str">
        <f>C15&amp;D15&amp;E15</f>
        <v/>
      </c>
      <c r="AP15" s="95">
        <f>IF(AO15="",1,AO15)</f>
        <v>1</v>
      </c>
      <c r="AQ15" s="104">
        <f>IF(ISERROR(VLOOKUP(AP15,$AO$13:AO14,1,FALSE)),0,VLOOKUP(AP15,$AO$13:AO14,1,FALSE))</f>
        <v>0</v>
      </c>
      <c r="AR15" s="104">
        <f>IF(AQ15&gt;1,1,0)</f>
        <v>0</v>
      </c>
      <c r="AS15" s="104">
        <f>AL15-AR15</f>
        <v>0</v>
      </c>
      <c r="AT15" s="3" t="str">
        <f>IF(AJ15=AK15,1,"")</f>
        <v/>
      </c>
      <c r="AU15" s="3">
        <f>C15</f>
        <v>0</v>
      </c>
      <c r="AV15" s="3">
        <f>AU15</f>
        <v>0</v>
      </c>
      <c r="AZ15" s="96" t="str">
        <f>$C15&amp;G15</f>
        <v/>
      </c>
      <c r="BA15" s="96" t="str">
        <f>$C15&amp;H15</f>
        <v/>
      </c>
      <c r="BB15" s="96" t="str">
        <f>$C15&amp;I15</f>
        <v/>
      </c>
      <c r="BC15" s="98" t="str">
        <f t="shared" ref="BC15:BC46" si="2">IF(E15="","",1)</f>
        <v/>
      </c>
      <c r="BD15" s="99">
        <f>IF(F15="",1,1)</f>
        <v>1</v>
      </c>
      <c r="BE15" s="100" t="str">
        <f>IF(G15="","",1)</f>
        <v/>
      </c>
      <c r="BF15" s="89" t="s">
        <v>31</v>
      </c>
      <c r="BG15" s="90" t="s">
        <v>97</v>
      </c>
      <c r="BH15" s="90" t="s">
        <v>97</v>
      </c>
      <c r="BI15" s="89" t="s">
        <v>31</v>
      </c>
      <c r="BJ15" s="87">
        <f t="shared" si="1"/>
        <v>0</v>
      </c>
      <c r="BK15" s="87">
        <f t="shared" si="1"/>
        <v>0</v>
      </c>
    </row>
    <row r="16" spans="1:63" ht="27" customHeight="1" x14ac:dyDescent="0.25">
      <c r="A16" s="101"/>
      <c r="B16" s="197"/>
      <c r="C16" s="183"/>
      <c r="D16" s="183"/>
      <c r="E16" s="94"/>
      <c r="F16" s="183"/>
      <c r="G16" s="121"/>
      <c r="H16" s="121"/>
      <c r="I16" s="250"/>
      <c r="K16" s="86" t="s">
        <v>77</v>
      </c>
      <c r="L16" s="128">
        <f t="shared" si="0"/>
        <v>0</v>
      </c>
      <c r="M16" s="129">
        <f t="shared" si="0"/>
        <v>0</v>
      </c>
      <c r="O16" s="88"/>
      <c r="Q16" s="61" t="s">
        <v>192</v>
      </c>
      <c r="R16" s="169" t="s">
        <v>153</v>
      </c>
      <c r="S16" s="61" t="s">
        <v>192</v>
      </c>
      <c r="T16" s="169" t="s">
        <v>153</v>
      </c>
      <c r="U16" s="61" t="s">
        <v>81</v>
      </c>
      <c r="V16" s="169" t="s">
        <v>153</v>
      </c>
      <c r="W16" s="61" t="s">
        <v>183</v>
      </c>
      <c r="X16" s="169" t="s">
        <v>181</v>
      </c>
      <c r="Y16" s="61" t="s">
        <v>183</v>
      </c>
      <c r="Z16" s="169" t="s">
        <v>181</v>
      </c>
      <c r="AA16" s="61" t="s">
        <v>87</v>
      </c>
      <c r="AB16" s="169" t="s">
        <v>160</v>
      </c>
      <c r="AC16" s="151"/>
      <c r="AD16" s="80">
        <v>5</v>
      </c>
      <c r="AE16" s="73"/>
      <c r="AI16" s="102"/>
      <c r="AJ16" s="102"/>
      <c r="AK16" s="102"/>
      <c r="AL16" s="102"/>
      <c r="AM16" s="102"/>
      <c r="AN16" s="102"/>
      <c r="AO16" s="102"/>
      <c r="AP16" s="102"/>
      <c r="AQ16" s="104"/>
      <c r="AR16" s="104"/>
      <c r="AS16" s="104"/>
      <c r="AZ16" s="103"/>
      <c r="BA16" s="103"/>
      <c r="BB16" s="103"/>
      <c r="BC16" s="98" t="str">
        <f t="shared" si="2"/>
        <v/>
      </c>
      <c r="BD16" s="104" t="str">
        <f>IF(AND(BE15=1,BC16=""),1,"")</f>
        <v/>
      </c>
      <c r="BE16" s="104" t="str">
        <f>IF(AND(BE15=1,BD15=""),1,"")</f>
        <v/>
      </c>
      <c r="BF16" s="89" t="s">
        <v>76</v>
      </c>
      <c r="BG16" s="90" t="s">
        <v>97</v>
      </c>
      <c r="BH16" s="90" t="s">
        <v>97</v>
      </c>
      <c r="BI16" s="89" t="s">
        <v>76</v>
      </c>
      <c r="BJ16" s="87">
        <f t="shared" si="1"/>
        <v>0</v>
      </c>
      <c r="BK16" s="87">
        <f t="shared" si="1"/>
        <v>0</v>
      </c>
    </row>
    <row r="17" spans="2:63" ht="27" customHeight="1" x14ac:dyDescent="0.25">
      <c r="B17" s="196">
        <f>IF(AS17&lt;1,AH17,"ﾅﾝﾊﾞｰｶｰﾄﾞが重複しています")</f>
        <v>2</v>
      </c>
      <c r="C17" s="183"/>
      <c r="D17" s="183"/>
      <c r="E17" s="94"/>
      <c r="F17" s="183"/>
      <c r="G17" s="121"/>
      <c r="H17" s="121"/>
      <c r="I17" s="250"/>
      <c r="J17" s="137" t="str">
        <f>IF(E17="","",LEN(E17)-LEN(SUBSTITUTE(SUBSTITUTE(E17," ",),"　",)))</f>
        <v/>
      </c>
      <c r="K17" s="86" t="s">
        <v>96</v>
      </c>
      <c r="L17" s="128">
        <f t="shared" si="0"/>
        <v>0</v>
      </c>
      <c r="M17" s="129">
        <f t="shared" si="0"/>
        <v>0</v>
      </c>
      <c r="O17" s="88"/>
      <c r="P17" s="1" t="str">
        <f>IF($B$4="","",IF($B$4="中学",$B$4&amp;C17,IF($B$4="高校",$B$4&amp;C17,C17)))</f>
        <v/>
      </c>
      <c r="Q17" s="61" t="s">
        <v>156</v>
      </c>
      <c r="R17" s="169" t="s">
        <v>181</v>
      </c>
      <c r="S17" s="61" t="s">
        <v>185</v>
      </c>
      <c r="T17" s="169" t="s">
        <v>181</v>
      </c>
      <c r="U17" s="61" t="s">
        <v>185</v>
      </c>
      <c r="V17" s="169" t="s">
        <v>176</v>
      </c>
      <c r="W17" s="61" t="s">
        <v>155</v>
      </c>
      <c r="X17" s="169" t="s">
        <v>160</v>
      </c>
      <c r="Y17" s="61" t="s">
        <v>187</v>
      </c>
      <c r="Z17" s="169" t="s">
        <v>160</v>
      </c>
      <c r="AA17" s="61" t="s">
        <v>187</v>
      </c>
      <c r="AB17" s="169" t="s">
        <v>168</v>
      </c>
      <c r="AC17" s="151"/>
      <c r="AD17" s="80">
        <v>6</v>
      </c>
      <c r="AE17" s="73"/>
      <c r="AF17" s="3" t="s">
        <v>25</v>
      </c>
      <c r="AG17" s="2">
        <f>COUNTA(G17,H17,I17)</f>
        <v>0</v>
      </c>
      <c r="AH17" s="3">
        <v>2</v>
      </c>
      <c r="AI17" s="95" t="str">
        <f>IF(D17="","",C17&amp;D17)</f>
        <v/>
      </c>
      <c r="AJ17" s="95">
        <f>IF(AI17="",1,AI17)</f>
        <v>1</v>
      </c>
      <c r="AK17" s="95">
        <f>IF(ISERROR(VLOOKUP(AJ17,$AI$13:AI16,1,FALSE)),0,VLOOKUP(AJ17,$AI$13:AI16,1,FALSE))</f>
        <v>0</v>
      </c>
      <c r="AL17" s="95">
        <f>IF(AK17&gt;1,1,0)</f>
        <v>0</v>
      </c>
      <c r="AM17" s="95" t="str">
        <f>D17&amp;E17</f>
        <v/>
      </c>
      <c r="AN17" s="95">
        <f>IF(AM17="",1,AM17)</f>
        <v>1</v>
      </c>
      <c r="AO17" s="95" t="str">
        <f>C17&amp;D17&amp;E17</f>
        <v/>
      </c>
      <c r="AP17" s="95">
        <f>IF(AO17="",1,AO17)</f>
        <v>1</v>
      </c>
      <c r="AQ17" s="104">
        <f>IF(ISERROR(VLOOKUP(AP17,$AO$13:AO16,1,FALSE)),0,VLOOKUP(AP17,$AO$13:AO16,1,FALSE))</f>
        <v>0</v>
      </c>
      <c r="AR17" s="104">
        <f>IF(AQ17&gt;1,1,0)</f>
        <v>0</v>
      </c>
      <c r="AS17" s="104">
        <f>AL17-AR17</f>
        <v>0</v>
      </c>
      <c r="AT17" s="3" t="str">
        <f>IF(AJ17=AK17,1,"")</f>
        <v/>
      </c>
      <c r="AU17" s="3">
        <f>C17</f>
        <v>0</v>
      </c>
      <c r="AV17" s="3">
        <f>AU17</f>
        <v>0</v>
      </c>
      <c r="AW17" s="3">
        <f>AV17</f>
        <v>0</v>
      </c>
      <c r="AZ17" s="96" t="str">
        <f>C17&amp;G17</f>
        <v/>
      </c>
      <c r="BA17" s="96" t="str">
        <f>$C17&amp;H17</f>
        <v/>
      </c>
      <c r="BB17" s="96" t="str">
        <f>$C17&amp;I17</f>
        <v/>
      </c>
      <c r="BC17" s="98" t="str">
        <f t="shared" si="2"/>
        <v/>
      </c>
      <c r="BD17" s="99">
        <f>IF(F17="",1,1)</f>
        <v>1</v>
      </c>
      <c r="BE17" s="100" t="str">
        <f>IF(G17="","",1)</f>
        <v/>
      </c>
      <c r="BF17" s="89" t="s">
        <v>113</v>
      </c>
      <c r="BG17" s="90" t="s">
        <v>97</v>
      </c>
      <c r="BH17" s="90" t="s">
        <v>97</v>
      </c>
      <c r="BI17" s="89" t="s">
        <v>113</v>
      </c>
      <c r="BJ17" s="87">
        <f t="shared" si="1"/>
        <v>0</v>
      </c>
      <c r="BK17" s="87">
        <f t="shared" si="1"/>
        <v>0</v>
      </c>
    </row>
    <row r="18" spans="2:63" ht="27" customHeight="1" x14ac:dyDescent="0.25">
      <c r="B18" s="197"/>
      <c r="C18" s="183"/>
      <c r="D18" s="183"/>
      <c r="E18" s="94"/>
      <c r="F18" s="183"/>
      <c r="G18" s="121"/>
      <c r="H18" s="121"/>
      <c r="I18" s="250"/>
      <c r="K18" s="86" t="s">
        <v>110</v>
      </c>
      <c r="L18" s="128">
        <f t="shared" si="0"/>
        <v>0</v>
      </c>
      <c r="M18" s="129">
        <f t="shared" si="0"/>
        <v>0</v>
      </c>
      <c r="O18" s="88"/>
      <c r="Q18" s="61" t="s">
        <v>180</v>
      </c>
      <c r="R18" s="169" t="s">
        <v>160</v>
      </c>
      <c r="S18" s="61" t="s">
        <v>157</v>
      </c>
      <c r="T18" s="169" t="s">
        <v>160</v>
      </c>
      <c r="U18" s="61" t="s">
        <v>175</v>
      </c>
      <c r="V18" s="169" t="s">
        <v>167</v>
      </c>
      <c r="W18" s="61" t="s">
        <v>9</v>
      </c>
      <c r="X18" s="169" t="s">
        <v>128</v>
      </c>
      <c r="Y18" s="61" t="s">
        <v>155</v>
      </c>
      <c r="Z18" s="169" t="s">
        <v>128</v>
      </c>
      <c r="AA18" s="61" t="s">
        <v>9</v>
      </c>
      <c r="AC18" s="151"/>
      <c r="AD18" s="80" t="s">
        <v>70</v>
      </c>
      <c r="AE18" s="73"/>
      <c r="AF18" s="3" t="s">
        <v>26</v>
      </c>
      <c r="AI18" s="102"/>
      <c r="AJ18" s="102"/>
      <c r="AK18" s="102"/>
      <c r="AL18" s="102"/>
      <c r="AM18" s="102"/>
      <c r="AN18" s="102"/>
      <c r="AO18" s="102"/>
      <c r="AP18" s="102"/>
      <c r="AQ18" s="104"/>
      <c r="AR18" s="104"/>
      <c r="AS18" s="104"/>
      <c r="AZ18" s="103"/>
      <c r="BA18" s="103"/>
      <c r="BB18" s="103"/>
      <c r="BC18" s="98" t="str">
        <f t="shared" si="2"/>
        <v/>
      </c>
      <c r="BD18" s="104" t="str">
        <f>IF(AND(BE17=1,BC18=""),1,"")</f>
        <v/>
      </c>
      <c r="BE18" s="104" t="str">
        <f>IF(AND(BE17=1,BD17=""),1,"")</f>
        <v/>
      </c>
      <c r="BF18" s="89" t="s">
        <v>109</v>
      </c>
      <c r="BG18" s="90" t="s">
        <v>97</v>
      </c>
      <c r="BH18" s="90" t="s">
        <v>97</v>
      </c>
      <c r="BI18" s="89" t="s">
        <v>109</v>
      </c>
      <c r="BJ18" s="87">
        <f t="shared" si="1"/>
        <v>0</v>
      </c>
      <c r="BK18" s="87">
        <f t="shared" si="1"/>
        <v>0</v>
      </c>
    </row>
    <row r="19" spans="2:63" ht="27" customHeight="1" x14ac:dyDescent="0.25">
      <c r="B19" s="196">
        <f>IF(AS19&lt;1,AH19,"ﾅﾝﾊﾞｰｶｰﾄﾞが重複しています")</f>
        <v>3</v>
      </c>
      <c r="C19" s="183"/>
      <c r="D19" s="183"/>
      <c r="E19" s="94"/>
      <c r="F19" s="183"/>
      <c r="G19" s="121"/>
      <c r="H19" s="121"/>
      <c r="I19" s="250"/>
      <c r="J19" s="137" t="str">
        <f>IF(E19="","",LEN(E19)-LEN(SUBSTITUTE(SUBSTITUTE(E19," ",),"　",)))</f>
        <v/>
      </c>
      <c r="K19" s="86" t="s">
        <v>154</v>
      </c>
      <c r="L19" s="128">
        <f>COUNTIF($AZ$15:$BB$114,L$12&amp;$K19)</f>
        <v>0</v>
      </c>
      <c r="M19" s="130" t="s">
        <v>24</v>
      </c>
      <c r="N19" s="12"/>
      <c r="O19" s="88"/>
      <c r="P19" s="1" t="str">
        <f>IF($B$4="","",IF($B$4="中学",$B$4&amp;C19,IF($B$4="高校",$B$4&amp;C19,C19)))</f>
        <v/>
      </c>
      <c r="Q19" s="61" t="s">
        <v>9</v>
      </c>
      <c r="R19" s="169" t="s">
        <v>128</v>
      </c>
      <c r="S19" s="61" t="s">
        <v>180</v>
      </c>
      <c r="T19" s="169" t="s">
        <v>128</v>
      </c>
      <c r="U19" s="61" t="s">
        <v>78</v>
      </c>
      <c r="W19" s="61" t="s">
        <v>78</v>
      </c>
      <c r="X19" s="169" t="s">
        <v>168</v>
      </c>
      <c r="Y19" s="61" t="s">
        <v>9</v>
      </c>
      <c r="Z19" s="169" t="s">
        <v>168</v>
      </c>
      <c r="AA19" s="61" t="s">
        <v>78</v>
      </c>
      <c r="AC19" s="151"/>
      <c r="AD19" s="80" t="s">
        <v>36</v>
      </c>
      <c r="AE19" s="73"/>
      <c r="AG19" s="2">
        <f>COUNTA(G19,H19,I19)</f>
        <v>0</v>
      </c>
      <c r="AH19" s="3">
        <v>3</v>
      </c>
      <c r="AI19" s="95" t="str">
        <f>IF(D19="","",C19&amp;D19)</f>
        <v/>
      </c>
      <c r="AJ19" s="95">
        <f>IF(AI19="",1,AI19)</f>
        <v>1</v>
      </c>
      <c r="AK19" s="95">
        <f>IF(ISERROR(VLOOKUP(AJ19,$AI$13:AI18,1,FALSE)),0,VLOOKUP(AJ19,$AI$13:AI18,1,FALSE))</f>
        <v>0</v>
      </c>
      <c r="AL19" s="95">
        <f>IF(AK19&gt;1,1,0)</f>
        <v>0</v>
      </c>
      <c r="AM19" s="95" t="str">
        <f>D19&amp;E19</f>
        <v/>
      </c>
      <c r="AN19" s="95">
        <f>IF(AM19="",1,AM19)</f>
        <v>1</v>
      </c>
      <c r="AO19" s="95" t="str">
        <f>C19&amp;D19&amp;E19</f>
        <v/>
      </c>
      <c r="AP19" s="95">
        <f>IF(AO19="",1,AO19)</f>
        <v>1</v>
      </c>
      <c r="AQ19" s="104">
        <f>IF(ISERROR(VLOOKUP(AP19,$AO$13:AO18,1,FALSE)),0,VLOOKUP(AP19,$AO$13:AO18,1,FALSE))</f>
        <v>0</v>
      </c>
      <c r="AR19" s="104">
        <f>IF(AQ19&gt;1,1,0)</f>
        <v>0</v>
      </c>
      <c r="AS19" s="104">
        <f>AL19-AR19</f>
        <v>0</v>
      </c>
      <c r="AT19" s="3" t="str">
        <f>IF(AJ19=AK19,1,"")</f>
        <v/>
      </c>
      <c r="AU19" s="3">
        <f>C19</f>
        <v>0</v>
      </c>
      <c r="AV19" s="3">
        <f>AU19</f>
        <v>0</v>
      </c>
      <c r="AW19" s="3">
        <f>AV19</f>
        <v>0</v>
      </c>
      <c r="AZ19" s="96" t="str">
        <f>C19&amp;G19</f>
        <v/>
      </c>
      <c r="BA19" s="96" t="str">
        <f>$C19&amp;H19</f>
        <v/>
      </c>
      <c r="BB19" s="96" t="str">
        <f>$C19&amp;I19</f>
        <v/>
      </c>
      <c r="BC19" s="98" t="str">
        <f t="shared" si="2"/>
        <v/>
      </c>
      <c r="BD19" s="99">
        <f>IF(F19="",1,1)</f>
        <v>1</v>
      </c>
      <c r="BE19" s="100" t="str">
        <f>IF(G19="","",1)</f>
        <v/>
      </c>
      <c r="BF19" s="89" t="s">
        <v>153</v>
      </c>
      <c r="BG19" s="90" t="s">
        <v>97</v>
      </c>
      <c r="BH19" s="97" t="s">
        <v>24</v>
      </c>
      <c r="BI19" s="89" t="s">
        <v>109</v>
      </c>
      <c r="BJ19" s="87">
        <f>IF(L19-BG19&gt;0,1,0)</f>
        <v>0</v>
      </c>
      <c r="BK19" s="97" t="s">
        <v>24</v>
      </c>
    </row>
    <row r="20" spans="2:63" ht="27" customHeight="1" x14ac:dyDescent="0.25">
      <c r="B20" s="197"/>
      <c r="C20" s="183"/>
      <c r="D20" s="183"/>
      <c r="E20" s="94"/>
      <c r="F20" s="183"/>
      <c r="G20" s="121"/>
      <c r="H20" s="121"/>
      <c r="I20" s="250"/>
      <c r="K20" s="86" t="s">
        <v>191</v>
      </c>
      <c r="L20" s="128">
        <f>COUNTIF($AZ$15:$BB$114,L$12&amp;$K20)</f>
        <v>0</v>
      </c>
      <c r="M20" s="130" t="s">
        <v>24</v>
      </c>
      <c r="N20" s="12"/>
      <c r="O20" s="88"/>
      <c r="Q20" s="61" t="s">
        <v>78</v>
      </c>
      <c r="R20" s="169" t="s">
        <v>165</v>
      </c>
      <c r="S20" s="61" t="s">
        <v>9</v>
      </c>
      <c r="T20" s="169" t="s">
        <v>165</v>
      </c>
      <c r="U20" s="61" t="s">
        <v>121</v>
      </c>
      <c r="W20" s="61" t="s">
        <v>84</v>
      </c>
      <c r="X20" s="169" t="s">
        <v>174</v>
      </c>
      <c r="Y20" s="61" t="s">
        <v>78</v>
      </c>
      <c r="Z20" s="169" t="s">
        <v>174</v>
      </c>
      <c r="AA20" s="61" t="s">
        <v>37</v>
      </c>
      <c r="AC20" s="151"/>
      <c r="AD20" s="80"/>
      <c r="AE20" s="73"/>
      <c r="AI20" s="102"/>
      <c r="AJ20" s="102"/>
      <c r="AK20" s="102"/>
      <c r="AL20" s="102"/>
      <c r="AM20" s="102"/>
      <c r="AN20" s="102"/>
      <c r="AO20" s="102"/>
      <c r="AP20" s="102"/>
      <c r="AQ20" s="104"/>
      <c r="AR20" s="104"/>
      <c r="AS20" s="104"/>
      <c r="AZ20" s="103"/>
      <c r="BA20" s="103"/>
      <c r="BB20" s="103"/>
      <c r="BC20" s="98" t="str">
        <f t="shared" si="2"/>
        <v/>
      </c>
      <c r="BD20" s="104" t="str">
        <f>IF(AND(BE19=1,BC20=""),1,"")</f>
        <v/>
      </c>
      <c r="BE20" s="104" t="str">
        <f>IF(AND(BE19=1,BD19=""),1,"")</f>
        <v/>
      </c>
      <c r="BF20" s="89" t="s">
        <v>192</v>
      </c>
      <c r="BG20" s="90" t="s">
        <v>97</v>
      </c>
      <c r="BH20" s="97" t="s">
        <v>24</v>
      </c>
      <c r="BI20" s="89" t="s">
        <v>192</v>
      </c>
      <c r="BJ20" s="87">
        <f>IF(L20-BG20&gt;0,1,0)</f>
        <v>0</v>
      </c>
      <c r="BK20" s="97" t="s">
        <v>24</v>
      </c>
    </row>
    <row r="21" spans="2:63" ht="27" customHeight="1" x14ac:dyDescent="0.25">
      <c r="B21" s="196">
        <f t="shared" ref="B21:B83" si="3">IF(AS21&lt;1,AH21,"ﾅﾝﾊﾞｰｶｰﾄﾞが重複しています")</f>
        <v>4</v>
      </c>
      <c r="C21" s="183"/>
      <c r="D21" s="183"/>
      <c r="E21" s="94"/>
      <c r="F21" s="183"/>
      <c r="G21" s="121"/>
      <c r="H21" s="121"/>
      <c r="I21" s="250"/>
      <c r="J21" s="137" t="str">
        <f>IF(E21="","",LEN(E21)-LEN(SUBSTITUTE(SUBSTITUTE(E21," ",),"　",)))</f>
        <v/>
      </c>
      <c r="K21" s="86" t="s">
        <v>82</v>
      </c>
      <c r="L21" s="128">
        <f>COUNTIF($AZ$15:$BB$114,L$12&amp;$K21)</f>
        <v>0</v>
      </c>
      <c r="M21" s="130" t="s">
        <v>24</v>
      </c>
      <c r="O21" s="88"/>
      <c r="P21" s="1" t="str">
        <f>IF($B$4="","",IF($B$4="中学",$B$4&amp;C21,IF($B$4="高校",$B$4&amp;C21,C21)))</f>
        <v/>
      </c>
      <c r="Q21" s="61" t="s">
        <v>88</v>
      </c>
      <c r="R21" s="169" t="s">
        <v>170</v>
      </c>
      <c r="S21" s="61" t="s">
        <v>78</v>
      </c>
      <c r="T21" s="169" t="s">
        <v>166</v>
      </c>
      <c r="U21" s="61" t="s">
        <v>199</v>
      </c>
      <c r="W21" s="61" t="s">
        <v>200</v>
      </c>
      <c r="Y21" s="61" t="s">
        <v>84</v>
      </c>
      <c r="AA21" s="61" t="s">
        <v>199</v>
      </c>
      <c r="AC21" s="151"/>
      <c r="AD21" s="73"/>
      <c r="AE21" s="73"/>
      <c r="AG21" s="2">
        <f>COUNTA(G21,H21,I21)</f>
        <v>0</v>
      </c>
      <c r="AH21" s="3">
        <v>4</v>
      </c>
      <c r="AI21" s="95" t="str">
        <f>IF(D21="","",C21&amp;D21)</f>
        <v/>
      </c>
      <c r="AJ21" s="95">
        <f>IF(AI21="",1,AI21)</f>
        <v>1</v>
      </c>
      <c r="AK21" s="95">
        <f>IF(ISERROR(VLOOKUP(AJ21,$AI$13:AI20,1,FALSE)),0,VLOOKUP(AJ21,$AI$13:AI20,1,FALSE))</f>
        <v>0</v>
      </c>
      <c r="AL21" s="95">
        <f>IF(AK21&gt;1,1,0)</f>
        <v>0</v>
      </c>
      <c r="AM21" s="95" t="str">
        <f>D21&amp;E21</f>
        <v/>
      </c>
      <c r="AN21" s="95">
        <f>IF(AM21="",1,AM21)</f>
        <v>1</v>
      </c>
      <c r="AO21" s="95" t="str">
        <f>C21&amp;D21&amp;E21</f>
        <v/>
      </c>
      <c r="AP21" s="95">
        <f>IF(AO21="",1,AO21)</f>
        <v>1</v>
      </c>
      <c r="AQ21" s="104">
        <f>IF(ISERROR(VLOOKUP(AP21,$AO$13:AO20,1,FALSE)),0,VLOOKUP(AP21,$AO$13:AO20,1,FALSE))</f>
        <v>0</v>
      </c>
      <c r="AR21" s="104">
        <f>IF(AQ21&gt;1,1,0)</f>
        <v>0</v>
      </c>
      <c r="AS21" s="104">
        <f>AL21-AR21</f>
        <v>0</v>
      </c>
      <c r="AT21" s="3" t="str">
        <f>IF(AJ21=AK21,1,"")</f>
        <v/>
      </c>
      <c r="AU21" s="3">
        <f>C21</f>
        <v>0</v>
      </c>
      <c r="AV21" s="3">
        <f>AU21</f>
        <v>0</v>
      </c>
      <c r="AW21" s="3">
        <f>AV21</f>
        <v>0</v>
      </c>
      <c r="AZ21" s="96" t="str">
        <f>C21&amp;G21</f>
        <v/>
      </c>
      <c r="BA21" s="96" t="str">
        <f>$C21&amp;H21</f>
        <v/>
      </c>
      <c r="BB21" s="96" t="str">
        <f>$C21&amp;I21</f>
        <v/>
      </c>
      <c r="BC21" s="98" t="str">
        <f t="shared" si="2"/>
        <v/>
      </c>
      <c r="BD21" s="99">
        <f>IF(F21="",1,1)</f>
        <v>1</v>
      </c>
      <c r="BE21" s="100" t="str">
        <f>IF(G21="","",1)</f>
        <v/>
      </c>
      <c r="BF21" s="89" t="s">
        <v>81</v>
      </c>
      <c r="BG21" s="90" t="s">
        <v>97</v>
      </c>
      <c r="BH21" s="97" t="s">
        <v>24</v>
      </c>
      <c r="BI21" s="89" t="s">
        <v>81</v>
      </c>
      <c r="BJ21" s="87">
        <f>IF(L21-BG21&gt;0,1,0)</f>
        <v>0</v>
      </c>
      <c r="BK21" s="97" t="s">
        <v>24</v>
      </c>
    </row>
    <row r="22" spans="2:63" ht="27" customHeight="1" x14ac:dyDescent="0.25">
      <c r="B22" s="197"/>
      <c r="C22" s="183"/>
      <c r="D22" s="183"/>
      <c r="E22" s="94"/>
      <c r="F22" s="183"/>
      <c r="G22" s="121"/>
      <c r="H22" s="121"/>
      <c r="I22" s="250"/>
      <c r="K22" s="86" t="s">
        <v>184</v>
      </c>
      <c r="L22" s="128">
        <f>COUNTIF($AZ$15:$BB$114,L$12&amp;$K22)</f>
        <v>0</v>
      </c>
      <c r="M22" s="130" t="s">
        <v>24</v>
      </c>
      <c r="O22" s="88"/>
      <c r="Q22" s="61" t="s">
        <v>198</v>
      </c>
      <c r="S22" s="61" t="s">
        <v>88</v>
      </c>
      <c r="T22" s="169" t="s">
        <v>170</v>
      </c>
      <c r="Y22" s="61" t="s">
        <v>200</v>
      </c>
      <c r="AC22" s="151"/>
      <c r="AD22" s="105"/>
      <c r="AE22" s="73"/>
      <c r="AI22" s="102"/>
      <c r="AJ22" s="102"/>
      <c r="AK22" s="102"/>
      <c r="AL22" s="102"/>
      <c r="AM22" s="102"/>
      <c r="AN22" s="102"/>
      <c r="AO22" s="102"/>
      <c r="AP22" s="102"/>
      <c r="AQ22" s="104"/>
      <c r="AR22" s="104"/>
      <c r="AS22" s="104"/>
      <c r="AZ22" s="103"/>
      <c r="BA22" s="103"/>
      <c r="BB22" s="103"/>
      <c r="BC22" s="98" t="str">
        <f t="shared" si="2"/>
        <v/>
      </c>
      <c r="BD22" s="104" t="str">
        <f>IF(AND(BE21=1,BC22=""),1,"")</f>
        <v/>
      </c>
      <c r="BE22" s="104" t="str">
        <f>IF(AND(BE21=1,BD21=""),1,"")</f>
        <v/>
      </c>
      <c r="BF22" s="89" t="s">
        <v>185</v>
      </c>
      <c r="BG22" s="90" t="s">
        <v>97</v>
      </c>
      <c r="BH22" s="97" t="s">
        <v>24</v>
      </c>
      <c r="BI22" s="89" t="s">
        <v>185</v>
      </c>
      <c r="BJ22" s="87">
        <f>IF(L22-BG22&gt;0,1,0)</f>
        <v>0</v>
      </c>
      <c r="BK22" s="97" t="s">
        <v>24</v>
      </c>
    </row>
    <row r="23" spans="2:63" ht="27" customHeight="1" x14ac:dyDescent="0.25">
      <c r="B23" s="196">
        <f t="shared" si="3"/>
        <v>5</v>
      </c>
      <c r="C23" s="183"/>
      <c r="D23" s="183"/>
      <c r="E23" s="94"/>
      <c r="F23" s="183"/>
      <c r="G23" s="121"/>
      <c r="H23" s="121"/>
      <c r="I23" s="250"/>
      <c r="J23" s="137" t="str">
        <f>IF(E23="","",LEN(E23)-LEN(SUBSTITUTE(SUBSTITUTE(E23," ",),"　",)))</f>
        <v/>
      </c>
      <c r="K23" s="86" t="s">
        <v>182</v>
      </c>
      <c r="L23" s="131" t="s">
        <v>24</v>
      </c>
      <c r="M23" s="129">
        <f>COUNTIF($AZ$15:$BB$114,M$12&amp;$K23)</f>
        <v>0</v>
      </c>
      <c r="P23" s="1" t="str">
        <f>IF($B$4="","",IF($B$4="中学",$B$4&amp;C23,IF($B$4="高校",$B$4&amp;C23,C23)))</f>
        <v/>
      </c>
      <c r="S23" s="61" t="s">
        <v>126</v>
      </c>
      <c r="T23" s="169" t="s">
        <v>173</v>
      </c>
      <c r="AC23" s="151"/>
      <c r="AD23" s="73"/>
      <c r="AE23" s="73"/>
      <c r="AG23" s="2">
        <f>COUNTA(G23,H23,I23)</f>
        <v>0</v>
      </c>
      <c r="AH23" s="3">
        <v>5</v>
      </c>
      <c r="AI23" s="95" t="str">
        <f>IF(D23="","",C23&amp;D23)</f>
        <v/>
      </c>
      <c r="AJ23" s="95">
        <f>IF(AI23="",1,AI23)</f>
        <v>1</v>
      </c>
      <c r="AK23" s="95">
        <f>IF(ISERROR(VLOOKUP(AJ23,$AI$13:AI22,1,FALSE)),0,VLOOKUP(AJ23,$AI$13:AI22,1,FALSE))</f>
        <v>0</v>
      </c>
      <c r="AL23" s="95">
        <f>IF(AK23&gt;1,1,0)</f>
        <v>0</v>
      </c>
      <c r="AM23" s="95" t="str">
        <f>D23&amp;E23</f>
        <v/>
      </c>
      <c r="AN23" s="95">
        <f>IF(AM23="",1,AM23)</f>
        <v>1</v>
      </c>
      <c r="AO23" s="95" t="str">
        <f>C23&amp;D23&amp;E23</f>
        <v/>
      </c>
      <c r="AP23" s="95">
        <f>IF(AO23="",1,AO23)</f>
        <v>1</v>
      </c>
      <c r="AQ23" s="104">
        <f>IF(ISERROR(VLOOKUP(AP23,$AO$13:AO22,1,FALSE)),0,VLOOKUP(AP23,$AO$13:AO22,1,FALSE))</f>
        <v>0</v>
      </c>
      <c r="AR23" s="104">
        <f>IF(AQ23&gt;1,1,0)</f>
        <v>0</v>
      </c>
      <c r="AS23" s="104">
        <f>AL23-AR23</f>
        <v>0</v>
      </c>
      <c r="AT23" s="3" t="str">
        <f>IF(AJ23=AK23,1,"")</f>
        <v/>
      </c>
      <c r="AU23" s="3">
        <f>C23</f>
        <v>0</v>
      </c>
      <c r="AV23" s="3">
        <f>AU23</f>
        <v>0</v>
      </c>
      <c r="AW23" s="3">
        <f>AV23</f>
        <v>0</v>
      </c>
      <c r="AZ23" s="96" t="str">
        <f>C23&amp;G23</f>
        <v/>
      </c>
      <c r="BA23" s="96" t="str">
        <f>$C23&amp;H23</f>
        <v/>
      </c>
      <c r="BB23" s="96" t="str">
        <f>$C23&amp;I23</f>
        <v/>
      </c>
      <c r="BC23" s="98" t="str">
        <f t="shared" si="2"/>
        <v/>
      </c>
      <c r="BD23" s="99">
        <f>IF(F23="",1,1)</f>
        <v>1</v>
      </c>
      <c r="BE23" s="100" t="str">
        <f>IF(G23="","",1)</f>
        <v/>
      </c>
      <c r="BF23" s="89" t="s">
        <v>183</v>
      </c>
      <c r="BG23" s="97" t="s">
        <v>24</v>
      </c>
      <c r="BH23" s="90" t="s">
        <v>97</v>
      </c>
      <c r="BI23" s="89" t="s">
        <v>183</v>
      </c>
      <c r="BJ23" s="97" t="s">
        <v>24</v>
      </c>
      <c r="BK23" s="87">
        <f>IF(M23-BH23&gt;0,1,0)</f>
        <v>0</v>
      </c>
    </row>
    <row r="24" spans="2:63" ht="27" customHeight="1" x14ac:dyDescent="0.25">
      <c r="B24" s="197"/>
      <c r="C24" s="183"/>
      <c r="D24" s="183"/>
      <c r="E24" s="94"/>
      <c r="F24" s="183"/>
      <c r="G24" s="121"/>
      <c r="H24" s="121"/>
      <c r="I24" s="250"/>
      <c r="K24" s="86" t="s">
        <v>83</v>
      </c>
      <c r="L24" s="131" t="s">
        <v>24</v>
      </c>
      <c r="M24" s="129">
        <f>COUNTIF($AZ$15:$BB$114,M$12&amp;$K24)</f>
        <v>0</v>
      </c>
      <c r="O24" s="88"/>
      <c r="S24" s="61" t="s">
        <v>121</v>
      </c>
      <c r="AC24" s="151"/>
      <c r="AD24" s="73"/>
      <c r="AE24" s="73"/>
      <c r="AI24" s="102"/>
      <c r="AJ24" s="102"/>
      <c r="AK24" s="102"/>
      <c r="AL24" s="102"/>
      <c r="AM24" s="102"/>
      <c r="AN24" s="102"/>
      <c r="AO24" s="102"/>
      <c r="AP24" s="102"/>
      <c r="AQ24" s="104"/>
      <c r="AR24" s="104"/>
      <c r="AS24" s="104"/>
      <c r="AZ24" s="103"/>
      <c r="BA24" s="103"/>
      <c r="BB24" s="103"/>
      <c r="BC24" s="98" t="str">
        <f t="shared" si="2"/>
        <v/>
      </c>
      <c r="BD24" s="104" t="str">
        <f>IF(AND(BE23=1,BC24=""),1,"")</f>
        <v/>
      </c>
      <c r="BE24" s="104" t="str">
        <f>IF(AND(BE23=1,BD23=""),1,"")</f>
        <v/>
      </c>
      <c r="BF24" s="89" t="s">
        <v>114</v>
      </c>
      <c r="BG24" s="97" t="s">
        <v>24</v>
      </c>
      <c r="BH24" s="90" t="s">
        <v>97</v>
      </c>
      <c r="BI24" s="89" t="s">
        <v>114</v>
      </c>
      <c r="BJ24" s="97" t="s">
        <v>24</v>
      </c>
      <c r="BK24" s="87">
        <f>IF(M24-BH24&gt;0,1,0)</f>
        <v>0</v>
      </c>
    </row>
    <row r="25" spans="2:63" ht="27" customHeight="1" x14ac:dyDescent="0.25">
      <c r="B25" s="196">
        <f t="shared" si="3"/>
        <v>6</v>
      </c>
      <c r="C25" s="183"/>
      <c r="D25" s="183"/>
      <c r="E25" s="94"/>
      <c r="F25" s="183"/>
      <c r="G25" s="121"/>
      <c r="H25" s="121"/>
      <c r="I25" s="250"/>
      <c r="J25" s="137" t="str">
        <f>IF(E25="","",LEN(E25)-LEN(SUBSTITUTE(SUBSTITUTE(E25," ",),"　",)))</f>
        <v/>
      </c>
      <c r="K25" s="86" t="s">
        <v>186</v>
      </c>
      <c r="L25" s="131" t="s">
        <v>24</v>
      </c>
      <c r="M25" s="129">
        <f>COUNTIF($AZ$15:$BB$114,M$12&amp;$K25)</f>
        <v>0</v>
      </c>
      <c r="N25" s="12"/>
      <c r="O25" s="88"/>
      <c r="P25" s="1" t="str">
        <f>IF($B$4="","",IF($B$4="中学",$B$4&amp;C25,IF($B$4="高校",$B$4&amp;C25,C25)))</f>
        <v/>
      </c>
      <c r="S25" s="61" t="s">
        <v>198</v>
      </c>
      <c r="V25" s="169"/>
      <c r="AB25" s="169"/>
      <c r="AC25" s="61"/>
      <c r="AG25" s="2">
        <f>COUNTA(G25,H25,I25)</f>
        <v>0</v>
      </c>
      <c r="AH25" s="3">
        <v>6</v>
      </c>
      <c r="AI25" s="95" t="str">
        <f>IF(D25="","",C25&amp;D25)</f>
        <v/>
      </c>
      <c r="AJ25" s="95">
        <f>IF(AI25="",1,AI25)</f>
        <v>1</v>
      </c>
      <c r="AK25" s="95">
        <f>IF(ISERROR(VLOOKUP(AJ25,$AI$13:AI24,1,FALSE)),0,VLOOKUP(AJ25,$AI$13:AI24,1,FALSE))</f>
        <v>0</v>
      </c>
      <c r="AL25" s="95">
        <f>IF(AK25&gt;1,1,0)</f>
        <v>0</v>
      </c>
      <c r="AM25" s="95" t="str">
        <f>D25&amp;E25</f>
        <v/>
      </c>
      <c r="AN25" s="95">
        <f>IF(AM25="",1,AM25)</f>
        <v>1</v>
      </c>
      <c r="AO25" s="95" t="str">
        <f>C25&amp;D25&amp;E25</f>
        <v/>
      </c>
      <c r="AP25" s="95">
        <f>IF(AO25="",1,AO25)</f>
        <v>1</v>
      </c>
      <c r="AQ25" s="104">
        <f>IF(ISERROR(VLOOKUP(AP25,$AO$13:AO24,1,FALSE)),0,VLOOKUP(AP25,$AO$13:AO24,1,FALSE))</f>
        <v>0</v>
      </c>
      <c r="AR25" s="104">
        <f>IF(AQ25&gt;1,1,0)</f>
        <v>0</v>
      </c>
      <c r="AS25" s="104">
        <f>AL25-AR25</f>
        <v>0</v>
      </c>
      <c r="AT25" s="3" t="str">
        <f>IF(AJ25=AK25,1,"")</f>
        <v/>
      </c>
      <c r="AU25" s="3">
        <f>C25</f>
        <v>0</v>
      </c>
      <c r="AV25" s="3">
        <f>AU25</f>
        <v>0</v>
      </c>
      <c r="AW25" s="3">
        <f>AV25</f>
        <v>0</v>
      </c>
      <c r="AZ25" s="96" t="str">
        <f>C25&amp;G25</f>
        <v/>
      </c>
      <c r="BA25" s="96" t="str">
        <f>$C25&amp;H25</f>
        <v/>
      </c>
      <c r="BB25" s="96" t="str">
        <f>$C25&amp;I25</f>
        <v/>
      </c>
      <c r="BC25" s="98" t="str">
        <f t="shared" si="2"/>
        <v/>
      </c>
      <c r="BD25" s="99">
        <f>IF(F25="",1,1)</f>
        <v>1</v>
      </c>
      <c r="BE25" s="100" t="str">
        <f>IF(G25="","",1)</f>
        <v/>
      </c>
      <c r="BF25" s="89" t="s">
        <v>187</v>
      </c>
      <c r="BG25" s="97" t="s">
        <v>24</v>
      </c>
      <c r="BH25" s="90" t="s">
        <v>97</v>
      </c>
      <c r="BI25" s="89" t="s">
        <v>187</v>
      </c>
      <c r="BJ25" s="97" t="s">
        <v>24</v>
      </c>
      <c r="BK25" s="87">
        <f>IF(M25-BH25&gt;0,1,0)</f>
        <v>0</v>
      </c>
    </row>
    <row r="26" spans="2:63" ht="27" customHeight="1" x14ac:dyDescent="0.25">
      <c r="B26" s="197"/>
      <c r="C26" s="183"/>
      <c r="D26" s="183"/>
      <c r="E26" s="94"/>
      <c r="F26" s="183"/>
      <c r="G26" s="121"/>
      <c r="H26" s="121"/>
      <c r="I26" s="250"/>
      <c r="K26" s="86" t="s">
        <v>158</v>
      </c>
      <c r="L26" s="128">
        <f>COUNTIF($AZ$15:$BB$114,L$12&amp;$K26)</f>
        <v>0</v>
      </c>
      <c r="M26" s="130" t="s">
        <v>24</v>
      </c>
      <c r="N26" s="12"/>
      <c r="O26" s="88"/>
      <c r="AC26" s="61"/>
      <c r="AI26" s="102"/>
      <c r="AJ26" s="102"/>
      <c r="AK26" s="102"/>
      <c r="AL26" s="102"/>
      <c r="AM26" s="102"/>
      <c r="AN26" s="102"/>
      <c r="AO26" s="102"/>
      <c r="AP26" s="102"/>
      <c r="AQ26" s="104"/>
      <c r="AR26" s="104"/>
      <c r="AS26" s="104"/>
      <c r="AZ26" s="103"/>
      <c r="BA26" s="103"/>
      <c r="BB26" s="103"/>
      <c r="BC26" s="98" t="str">
        <f t="shared" si="2"/>
        <v/>
      </c>
      <c r="BD26" s="104" t="str">
        <f>IF(AND(BE25=1,BC26=""),1,"")</f>
        <v/>
      </c>
      <c r="BE26" s="104" t="str">
        <f>IF(AND(BE25=1,BD25=""),1,"")</f>
        <v/>
      </c>
      <c r="BF26" s="89" t="s">
        <v>157</v>
      </c>
      <c r="BG26" s="90" t="s">
        <v>97</v>
      </c>
      <c r="BH26" s="97" t="s">
        <v>24</v>
      </c>
      <c r="BI26" s="89" t="s">
        <v>156</v>
      </c>
      <c r="BJ26" s="87">
        <f>IF(L26-BG26&gt;0,1,0)</f>
        <v>0</v>
      </c>
      <c r="BK26" s="97" t="s">
        <v>24</v>
      </c>
    </row>
    <row r="27" spans="2:63" ht="27" customHeight="1" x14ac:dyDescent="0.25">
      <c r="B27" s="196">
        <f t="shared" si="3"/>
        <v>7</v>
      </c>
      <c r="C27" s="183"/>
      <c r="D27" s="183"/>
      <c r="E27" s="94"/>
      <c r="F27" s="183"/>
      <c r="G27" s="121"/>
      <c r="H27" s="121"/>
      <c r="I27" s="250"/>
      <c r="J27" s="137" t="str">
        <f>IF(E27="","",LEN(E27)-LEN(SUBSTITUTE(SUBSTITUTE(E27," ",),"　",)))</f>
        <v/>
      </c>
      <c r="K27" s="86" t="s">
        <v>159</v>
      </c>
      <c r="L27" s="131" t="s">
        <v>24</v>
      </c>
      <c r="M27" s="129">
        <f>COUNTIF($AZ$15:$BB$114,M$12&amp;$K27)</f>
        <v>0</v>
      </c>
      <c r="O27" s="88"/>
      <c r="P27" s="1" t="str">
        <f>IF($B$4="","",IF($B$4="中学",$B$4&amp;C27,IF($B$4="高校",$B$4&amp;C27,C27)))</f>
        <v/>
      </c>
      <c r="AC27" s="61"/>
      <c r="AD27" s="66"/>
      <c r="AG27" s="2">
        <f>COUNTA(G27,H27,I27)</f>
        <v>0</v>
      </c>
      <c r="AH27" s="3">
        <v>7</v>
      </c>
      <c r="AI27" s="95" t="str">
        <f>IF(D27="","",C27&amp;D27)</f>
        <v/>
      </c>
      <c r="AJ27" s="95">
        <f>IF(AI27="",1,AI27)</f>
        <v>1</v>
      </c>
      <c r="AK27" s="95">
        <f>IF(ISERROR(VLOOKUP(AJ27,$AI$13:AI26,1,FALSE)),0,VLOOKUP(AJ27,$AI$13:AI26,1,FALSE))</f>
        <v>0</v>
      </c>
      <c r="AL27" s="95">
        <f>IF(AK27&gt;1,1,0)</f>
        <v>0</v>
      </c>
      <c r="AM27" s="95" t="str">
        <f>D27&amp;E27</f>
        <v/>
      </c>
      <c r="AN27" s="95">
        <f>IF(AM27="",1,AM27)</f>
        <v>1</v>
      </c>
      <c r="AO27" s="95" t="str">
        <f>C27&amp;D27&amp;E27</f>
        <v/>
      </c>
      <c r="AP27" s="95">
        <f>IF(AO27="",1,AO27)</f>
        <v>1</v>
      </c>
      <c r="AQ27" s="104">
        <f>IF(ISERROR(VLOOKUP(AP27,$AO$13:AO26,1,FALSE)),0,VLOOKUP(AP27,$AO$13:AO26,1,FALSE))</f>
        <v>0</v>
      </c>
      <c r="AR27" s="104">
        <f>IF(AQ27&gt;1,1,0)</f>
        <v>0</v>
      </c>
      <c r="AS27" s="104">
        <f>AL27-AR27</f>
        <v>0</v>
      </c>
      <c r="AT27" s="3" t="str">
        <f>IF(AJ27=AK27,1,"")</f>
        <v/>
      </c>
      <c r="AU27" s="3">
        <f>C27</f>
        <v>0</v>
      </c>
      <c r="AV27" s="3">
        <f>AU27</f>
        <v>0</v>
      </c>
      <c r="AW27" s="3">
        <f>AV27</f>
        <v>0</v>
      </c>
      <c r="AZ27" s="96" t="str">
        <f>C27&amp;G27</f>
        <v/>
      </c>
      <c r="BA27" s="96" t="str">
        <f>$C27&amp;H27</f>
        <v/>
      </c>
      <c r="BB27" s="96" t="str">
        <f>$C27&amp;I27</f>
        <v/>
      </c>
      <c r="BC27" s="98" t="str">
        <f t="shared" si="2"/>
        <v/>
      </c>
      <c r="BD27" s="99">
        <f>IF(F27="",1,1)</f>
        <v>1</v>
      </c>
      <c r="BE27" s="100" t="str">
        <f>IF(G27="","",1)</f>
        <v/>
      </c>
      <c r="BF27" s="89" t="s">
        <v>155</v>
      </c>
      <c r="BG27" s="97" t="s">
        <v>24</v>
      </c>
      <c r="BH27" s="90" t="s">
        <v>97</v>
      </c>
      <c r="BI27" s="89" t="s">
        <v>155</v>
      </c>
      <c r="BJ27" s="97" t="s">
        <v>24</v>
      </c>
      <c r="BK27" s="87">
        <f>IF(M27-BH27&gt;0,1,0)</f>
        <v>0</v>
      </c>
    </row>
    <row r="28" spans="2:63" ht="27" customHeight="1" x14ac:dyDescent="0.25">
      <c r="B28" s="197"/>
      <c r="C28" s="183"/>
      <c r="D28" s="183"/>
      <c r="E28" s="94"/>
      <c r="F28" s="183"/>
      <c r="G28" s="121"/>
      <c r="H28" s="121"/>
      <c r="I28" s="250"/>
      <c r="K28" s="86" t="s">
        <v>178</v>
      </c>
      <c r="L28" s="128">
        <f t="shared" ref="L28:L36" si="4">COUNTIF($AZ$15:$BB$114,L$12&amp;$K28)</f>
        <v>0</v>
      </c>
      <c r="M28" s="130" t="s">
        <v>24</v>
      </c>
      <c r="N28" s="181"/>
      <c r="O28" s="182"/>
      <c r="X28" s="169"/>
      <c r="AC28" s="61"/>
      <c r="AD28" s="66"/>
      <c r="AI28" s="102"/>
      <c r="AJ28" s="102"/>
      <c r="AK28" s="102"/>
      <c r="AL28" s="102"/>
      <c r="AM28" s="102"/>
      <c r="AN28" s="102"/>
      <c r="AO28" s="102"/>
      <c r="AP28" s="102"/>
      <c r="AQ28" s="104"/>
      <c r="AR28" s="104"/>
      <c r="AS28" s="104"/>
      <c r="AZ28" s="103"/>
      <c r="BA28" s="103"/>
      <c r="BB28" s="103"/>
      <c r="BC28" s="98" t="str">
        <f t="shared" si="2"/>
        <v/>
      </c>
      <c r="BD28" s="104" t="str">
        <f>IF(AND(BE27=1,BC28=""),1,"")</f>
        <v/>
      </c>
      <c r="BE28" s="104" t="str">
        <f>IF(AND(BE27=1,BD27=""),1,"")</f>
        <v/>
      </c>
      <c r="BF28" s="89" t="s">
        <v>180</v>
      </c>
      <c r="BG28" s="90" t="s">
        <v>97</v>
      </c>
      <c r="BH28" s="97" t="s">
        <v>24</v>
      </c>
      <c r="BI28" s="89" t="s">
        <v>180</v>
      </c>
      <c r="BJ28" s="87">
        <f t="shared" ref="BJ28:BJ36" si="5">IF(L28-BG28&gt;0,1,0)</f>
        <v>0</v>
      </c>
      <c r="BK28" s="97" t="s">
        <v>24</v>
      </c>
    </row>
    <row r="29" spans="2:63" ht="27" customHeight="1" x14ac:dyDescent="0.25">
      <c r="B29" s="196">
        <f t="shared" si="3"/>
        <v>8</v>
      </c>
      <c r="C29" s="183"/>
      <c r="D29" s="183"/>
      <c r="E29" s="94"/>
      <c r="F29" s="183"/>
      <c r="G29" s="121"/>
      <c r="H29" s="121"/>
      <c r="I29" s="250"/>
      <c r="J29" s="137" t="str">
        <f>IF(E29="","",LEN(E29)-LEN(SUBSTITUTE(SUBSTITUTE(E29," ",),"　",)))</f>
        <v/>
      </c>
      <c r="K29" s="86" t="s">
        <v>179</v>
      </c>
      <c r="L29" s="128">
        <f t="shared" si="4"/>
        <v>0</v>
      </c>
      <c r="M29" s="129">
        <f>COUNTIF($AZ$15:$BB$114,M$12&amp;$K29)</f>
        <v>0</v>
      </c>
      <c r="O29" s="88"/>
      <c r="P29" s="1" t="str">
        <f>IF($B$4="","",IF($B$4="中学",$B$4&amp;C29,IF($B$4="高校",$B$4&amp;C29,C29)))</f>
        <v/>
      </c>
      <c r="Z29" s="169"/>
      <c r="AC29" s="61"/>
      <c r="AD29" s="66"/>
      <c r="AG29" s="2">
        <f>COUNTA(G29,H29,I29)</f>
        <v>0</v>
      </c>
      <c r="AH29" s="3">
        <v>8</v>
      </c>
      <c r="AI29" s="95" t="str">
        <f>IF(D29="","",C29&amp;D29)</f>
        <v/>
      </c>
      <c r="AJ29" s="95">
        <f>IF(AI29="",1,AI29)</f>
        <v>1</v>
      </c>
      <c r="AK29" s="95">
        <f>IF(ISERROR(VLOOKUP(AJ29,$AI$13:AI28,1,FALSE)),0,VLOOKUP(AJ29,$AI$13:AI28,1,FALSE))</f>
        <v>0</v>
      </c>
      <c r="AL29" s="95">
        <f>IF(AK29&gt;1,1,0)</f>
        <v>0</v>
      </c>
      <c r="AM29" s="95" t="str">
        <f>D29&amp;E29</f>
        <v/>
      </c>
      <c r="AN29" s="95">
        <f>IF(AM29="",1,AM29)</f>
        <v>1</v>
      </c>
      <c r="AO29" s="95" t="str">
        <f>C29&amp;D29&amp;E29</f>
        <v/>
      </c>
      <c r="AP29" s="95">
        <f>IF(AO29="",1,AO29)</f>
        <v>1</v>
      </c>
      <c r="AQ29" s="104">
        <f>IF(ISERROR(VLOOKUP(AP29,$AO$13:AO28,1,FALSE)),0,VLOOKUP(AP29,$AO$13:AO28,1,FALSE))</f>
        <v>0</v>
      </c>
      <c r="AR29" s="104">
        <f>IF(AQ29&gt;1,1,0)</f>
        <v>0</v>
      </c>
      <c r="AS29" s="104">
        <f>AL29-AR29</f>
        <v>0</v>
      </c>
      <c r="AT29" s="3" t="str">
        <f>IF(AJ29=AK29,1,"")</f>
        <v/>
      </c>
      <c r="AU29" s="3">
        <f>C29</f>
        <v>0</v>
      </c>
      <c r="AV29" s="3">
        <f>AU29</f>
        <v>0</v>
      </c>
      <c r="AW29" s="3">
        <f>AV29</f>
        <v>0</v>
      </c>
      <c r="AZ29" s="96" t="str">
        <f>C29&amp;G29</f>
        <v/>
      </c>
      <c r="BA29" s="96" t="str">
        <f>$C29&amp;H29</f>
        <v/>
      </c>
      <c r="BB29" s="96" t="str">
        <f>$C29&amp;I29</f>
        <v/>
      </c>
      <c r="BC29" s="98" t="str">
        <f t="shared" si="2"/>
        <v/>
      </c>
      <c r="BD29" s="99">
        <f>IF(F29="",1,1)</f>
        <v>1</v>
      </c>
      <c r="BE29" s="100" t="str">
        <f>IF(G29="","",1)</f>
        <v/>
      </c>
      <c r="BF29" s="89" t="s">
        <v>179</v>
      </c>
      <c r="BG29" s="90" t="s">
        <v>97</v>
      </c>
      <c r="BH29" s="90" t="s">
        <v>97</v>
      </c>
      <c r="BI29" s="89" t="s">
        <v>179</v>
      </c>
      <c r="BJ29" s="87">
        <f t="shared" si="5"/>
        <v>0</v>
      </c>
      <c r="BK29" s="87">
        <f>IF(M29-BH29&gt;0,1,0)</f>
        <v>0</v>
      </c>
    </row>
    <row r="30" spans="2:63" ht="27" customHeight="1" x14ac:dyDescent="0.25">
      <c r="B30" s="197"/>
      <c r="C30" s="183"/>
      <c r="D30" s="183"/>
      <c r="E30" s="94"/>
      <c r="F30" s="183"/>
      <c r="G30" s="121"/>
      <c r="H30" s="121"/>
      <c r="I30" s="250"/>
      <c r="K30" s="86" t="s">
        <v>9</v>
      </c>
      <c r="L30" s="128">
        <f t="shared" si="4"/>
        <v>0</v>
      </c>
      <c r="M30" s="129">
        <f>COUNTIF($AZ$15:$BB$114,M$12&amp;$K30)</f>
        <v>0</v>
      </c>
      <c r="O30" s="65"/>
      <c r="R30" s="169"/>
      <c r="AC30" s="61"/>
      <c r="AD30" s="66"/>
      <c r="AI30" s="102"/>
      <c r="AJ30" s="102"/>
      <c r="AK30" s="102"/>
      <c r="AL30" s="102"/>
      <c r="AM30" s="102"/>
      <c r="AN30" s="102"/>
      <c r="AO30" s="102"/>
      <c r="AP30" s="102"/>
      <c r="AQ30" s="104"/>
      <c r="AR30" s="104"/>
      <c r="AS30" s="104"/>
      <c r="AZ30" s="103"/>
      <c r="BA30" s="103"/>
      <c r="BB30" s="103"/>
      <c r="BC30" s="98" t="str">
        <f t="shared" si="2"/>
        <v/>
      </c>
      <c r="BD30" s="104" t="str">
        <f>IF(AND(BE29=1,BC30=""),1,"")</f>
        <v/>
      </c>
      <c r="BE30" s="104" t="str">
        <f>IF(AND(BE29=1,BD29=""),1,"")</f>
        <v/>
      </c>
      <c r="BF30" s="89" t="s">
        <v>9</v>
      </c>
      <c r="BG30" s="90" t="s">
        <v>97</v>
      </c>
      <c r="BH30" s="90" t="s">
        <v>97</v>
      </c>
      <c r="BI30" s="89" t="s">
        <v>9</v>
      </c>
      <c r="BJ30" s="87">
        <f t="shared" si="5"/>
        <v>0</v>
      </c>
      <c r="BK30" s="87">
        <f>IF(M30-BH30&gt;0,1,0)</f>
        <v>0</v>
      </c>
    </row>
    <row r="31" spans="2:63" ht="27" customHeight="1" x14ac:dyDescent="0.25">
      <c r="B31" s="196">
        <f t="shared" si="3"/>
        <v>9</v>
      </c>
      <c r="C31" s="183"/>
      <c r="D31" s="183"/>
      <c r="E31" s="94"/>
      <c r="F31" s="183"/>
      <c r="G31" s="121"/>
      <c r="H31" s="121"/>
      <c r="I31" s="250"/>
      <c r="J31" s="137" t="str">
        <f>IF(E31="","",LEN(E31)-LEN(SUBSTITUTE(SUBSTITUTE(E31," ",),"　",)))</f>
        <v/>
      </c>
      <c r="K31" s="86" t="s">
        <v>160</v>
      </c>
      <c r="L31" s="128">
        <f t="shared" si="4"/>
        <v>0</v>
      </c>
      <c r="M31" s="129">
        <f>COUNTIF($AZ$15:$BB$114,M$12&amp;$K31)</f>
        <v>0</v>
      </c>
      <c r="P31" s="1" t="str">
        <f>IF($B$4="","",IF($B$4="中学",$B$4&amp;C31,IF($B$4="高校",$B$4&amp;C31,C31)))</f>
        <v/>
      </c>
      <c r="AC31" s="61"/>
      <c r="AD31" s="66"/>
      <c r="AG31" s="2">
        <f>COUNTA(G31,H31,I31)</f>
        <v>0</v>
      </c>
      <c r="AH31" s="3">
        <v>9</v>
      </c>
      <c r="AI31" s="95" t="str">
        <f>IF(D31="","",C31&amp;D31)</f>
        <v/>
      </c>
      <c r="AJ31" s="95">
        <f>IF(AI31="",1,AI31)</f>
        <v>1</v>
      </c>
      <c r="AK31" s="95">
        <f>IF(ISERROR(VLOOKUP(AJ31,$AI$13:AI30,1,FALSE)),0,VLOOKUP(AJ31,$AI$13:AI30,1,FALSE))</f>
        <v>0</v>
      </c>
      <c r="AL31" s="95">
        <f>IF(AK31&gt;1,1,0)</f>
        <v>0</v>
      </c>
      <c r="AM31" s="95" t="str">
        <f>D31&amp;E31</f>
        <v/>
      </c>
      <c r="AN31" s="95">
        <f>IF(AM31="",1,AM31)</f>
        <v>1</v>
      </c>
      <c r="AO31" s="95" t="str">
        <f>C31&amp;D31&amp;E31</f>
        <v/>
      </c>
      <c r="AP31" s="95">
        <f>IF(AO31="",1,AO31)</f>
        <v>1</v>
      </c>
      <c r="AQ31" s="104">
        <f>IF(ISERROR(VLOOKUP(AP31,$AO$13:AO30,1,FALSE)),0,VLOOKUP(AP31,$AO$13:AO30,1,FALSE))</f>
        <v>0</v>
      </c>
      <c r="AR31" s="104">
        <f>IF(AQ31&gt;1,1,0)</f>
        <v>0</v>
      </c>
      <c r="AS31" s="104">
        <f>AL31-AR31</f>
        <v>0</v>
      </c>
      <c r="AT31" s="3" t="str">
        <f>IF(AJ31=AK31,1,"")</f>
        <v/>
      </c>
      <c r="AU31" s="3">
        <f>C31</f>
        <v>0</v>
      </c>
      <c r="AV31" s="3">
        <f>AU31</f>
        <v>0</v>
      </c>
      <c r="AW31" s="3">
        <f>AV31</f>
        <v>0</v>
      </c>
      <c r="AZ31" s="96" t="str">
        <f>C31&amp;G31</f>
        <v/>
      </c>
      <c r="BA31" s="96" t="str">
        <f>$C31&amp;H31</f>
        <v/>
      </c>
      <c r="BB31" s="96" t="str">
        <f>$C31&amp;I31</f>
        <v/>
      </c>
      <c r="BC31" s="98" t="str">
        <f t="shared" si="2"/>
        <v/>
      </c>
      <c r="BD31" s="99">
        <f>IF(F31="",1,1)</f>
        <v>1</v>
      </c>
      <c r="BE31" s="100" t="str">
        <f>IF(G31="","",1)</f>
        <v/>
      </c>
      <c r="BF31" s="89" t="s">
        <v>160</v>
      </c>
      <c r="BG31" s="90" t="s">
        <v>97</v>
      </c>
      <c r="BH31" s="90" t="s">
        <v>97</v>
      </c>
      <c r="BI31" s="89" t="s">
        <v>160</v>
      </c>
      <c r="BJ31" s="87">
        <f t="shared" si="5"/>
        <v>0</v>
      </c>
      <c r="BK31" s="87">
        <f>IF(M31-BH31&gt;0,1,0)</f>
        <v>0</v>
      </c>
    </row>
    <row r="32" spans="2:63" ht="27" customHeight="1" x14ac:dyDescent="0.25">
      <c r="B32" s="197"/>
      <c r="C32" s="183"/>
      <c r="D32" s="183"/>
      <c r="E32" s="94"/>
      <c r="F32" s="183"/>
      <c r="G32" s="121"/>
      <c r="H32" s="121"/>
      <c r="I32" s="250"/>
      <c r="K32" s="86" t="s">
        <v>78</v>
      </c>
      <c r="L32" s="128">
        <f t="shared" si="4"/>
        <v>0</v>
      </c>
      <c r="M32" s="129">
        <f>COUNTIF($AZ$15:$BB$114,M$12&amp;$K32)</f>
        <v>0</v>
      </c>
      <c r="AC32" s="61"/>
      <c r="AD32" s="66"/>
      <c r="AI32" s="102"/>
      <c r="AJ32" s="102"/>
      <c r="AK32" s="102"/>
      <c r="AL32" s="102"/>
      <c r="AM32" s="102"/>
      <c r="AN32" s="102"/>
      <c r="AO32" s="102"/>
      <c r="AP32" s="102"/>
      <c r="AQ32" s="104"/>
      <c r="AR32" s="104"/>
      <c r="AS32" s="104"/>
      <c r="AZ32" s="103"/>
      <c r="BA32" s="103"/>
      <c r="BB32" s="103"/>
      <c r="BC32" s="98" t="str">
        <f t="shared" si="2"/>
        <v/>
      </c>
      <c r="BD32" s="104" t="str">
        <f>IF(AND(BE31=1,BC32=""),1,"")</f>
        <v/>
      </c>
      <c r="BE32" s="104" t="str">
        <f>IF(AND(BE31=1,BD31=""),1,"")</f>
        <v/>
      </c>
      <c r="BF32" s="89" t="s">
        <v>78</v>
      </c>
      <c r="BG32" s="90" t="s">
        <v>97</v>
      </c>
      <c r="BH32" s="90" t="s">
        <v>97</v>
      </c>
      <c r="BI32" s="89" t="s">
        <v>78</v>
      </c>
      <c r="BJ32" s="87">
        <f t="shared" si="5"/>
        <v>0</v>
      </c>
      <c r="BK32" s="87">
        <f>IF(M32-BH32&gt;0,1,0)</f>
        <v>0</v>
      </c>
    </row>
    <row r="33" spans="1:63" ht="27" customHeight="1" thickBot="1" x14ac:dyDescent="0.3">
      <c r="B33" s="194">
        <f t="shared" si="3"/>
        <v>10</v>
      </c>
      <c r="C33" s="183"/>
      <c r="D33" s="183"/>
      <c r="E33" s="94"/>
      <c r="F33" s="183"/>
      <c r="G33" s="121"/>
      <c r="H33" s="121"/>
      <c r="I33" s="250"/>
      <c r="J33" s="137" t="str">
        <f>IF(E33="","",LEN(E33)-LEN(SUBSTITUTE(SUBSTITUTE(E33," ",),"　",)))</f>
        <v/>
      </c>
      <c r="K33" s="86" t="s">
        <v>129</v>
      </c>
      <c r="L33" s="128">
        <f t="shared" si="4"/>
        <v>0</v>
      </c>
      <c r="M33" s="129">
        <f>COUNTIF($AZ$15:$BB$114,M$12&amp;$K33)</f>
        <v>0</v>
      </c>
      <c r="P33" s="1" t="str">
        <f>IF($B$4="","",IF($B$4="中学",$B$4&amp;C33,IF($B$4="高校",$B$4&amp;C33,C33)))</f>
        <v/>
      </c>
      <c r="AC33" s="61"/>
      <c r="AG33" s="2">
        <f>COUNTA(G33,H33,I33)</f>
        <v>0</v>
      </c>
      <c r="AH33" s="3">
        <v>10</v>
      </c>
      <c r="AI33" s="95" t="str">
        <f>IF(D33="","",C33&amp;D33)</f>
        <v/>
      </c>
      <c r="AJ33" s="95">
        <f>IF(AI33="",1,AI33)</f>
        <v>1</v>
      </c>
      <c r="AK33" s="95">
        <f>IF(ISERROR(VLOOKUP(AJ33,$AI$13:AI32,1,FALSE)),0,VLOOKUP(AJ33,$AI$13:AI32,1,FALSE))</f>
        <v>0</v>
      </c>
      <c r="AL33" s="95">
        <f>IF(AK33&gt;1,1,0)</f>
        <v>0</v>
      </c>
      <c r="AM33" s="95" t="str">
        <f>D33&amp;E33</f>
        <v/>
      </c>
      <c r="AN33" s="95">
        <f>IF(AM33="",1,AM33)</f>
        <v>1</v>
      </c>
      <c r="AO33" s="95" t="str">
        <f>C33&amp;D33&amp;E33</f>
        <v/>
      </c>
      <c r="AP33" s="95">
        <f>IF(AO33="",1,AO33)</f>
        <v>1</v>
      </c>
      <c r="AQ33" s="104">
        <f>IF(ISERROR(VLOOKUP(AP33,$AO$13:AO32,1,FALSE)),0,VLOOKUP(AP33,$AO$13:AO32,1,FALSE))</f>
        <v>0</v>
      </c>
      <c r="AR33" s="104">
        <f>IF(AQ33&gt;1,1,0)</f>
        <v>0</v>
      </c>
      <c r="AS33" s="104">
        <f>AL33-AR33</f>
        <v>0</v>
      </c>
      <c r="AT33" s="3" t="str">
        <f>IF(AJ33=AK33,1,"")</f>
        <v/>
      </c>
      <c r="AU33" s="3">
        <f>C33</f>
        <v>0</v>
      </c>
      <c r="AV33" s="3">
        <f>AU33</f>
        <v>0</v>
      </c>
      <c r="AW33" s="3">
        <f>AV33</f>
        <v>0</v>
      </c>
      <c r="AZ33" s="96" t="str">
        <f>C33&amp;G33</f>
        <v/>
      </c>
      <c r="BA33" s="96" t="str">
        <f>$C33&amp;H33</f>
        <v/>
      </c>
      <c r="BB33" s="96" t="str">
        <f>$C33&amp;I33</f>
        <v/>
      </c>
      <c r="BC33" s="98" t="str">
        <f t="shared" si="2"/>
        <v/>
      </c>
      <c r="BD33" s="99">
        <f>IF(F33="",1,1)</f>
        <v>1</v>
      </c>
      <c r="BE33" s="100" t="str">
        <f>IF(G33="","",1)</f>
        <v/>
      </c>
      <c r="BF33" s="89" t="s">
        <v>130</v>
      </c>
      <c r="BG33" s="90" t="s">
        <v>97</v>
      </c>
      <c r="BH33" s="97" t="s">
        <v>24</v>
      </c>
      <c r="BI33" s="89" t="s">
        <v>130</v>
      </c>
      <c r="BJ33" s="87">
        <f t="shared" si="5"/>
        <v>0</v>
      </c>
      <c r="BK33" s="97" t="s">
        <v>24</v>
      </c>
    </row>
    <row r="34" spans="1:63" ht="27" customHeight="1" thickBot="1" x14ac:dyDescent="0.3">
      <c r="B34" s="195"/>
      <c r="C34" s="184"/>
      <c r="D34" s="184"/>
      <c r="E34" s="110"/>
      <c r="F34" s="184"/>
      <c r="G34" s="122"/>
      <c r="H34" s="122"/>
      <c r="I34" s="251"/>
      <c r="K34" s="86" t="s">
        <v>79</v>
      </c>
      <c r="L34" s="128">
        <f t="shared" si="4"/>
        <v>0</v>
      </c>
      <c r="M34" s="130" t="s">
        <v>24</v>
      </c>
      <c r="AD34" s="66"/>
      <c r="AI34" s="102"/>
      <c r="AJ34" s="102"/>
      <c r="AK34" s="102"/>
      <c r="AL34" s="102"/>
      <c r="AM34" s="102"/>
      <c r="AN34" s="102"/>
      <c r="AO34" s="102"/>
      <c r="AP34" s="102"/>
      <c r="AQ34" s="104"/>
      <c r="AR34" s="104"/>
      <c r="AS34" s="104"/>
      <c r="AZ34" s="103"/>
      <c r="BA34" s="103"/>
      <c r="BB34" s="103"/>
      <c r="BC34" s="98" t="str">
        <f t="shared" si="2"/>
        <v/>
      </c>
      <c r="BD34" s="104" t="str">
        <f>IF(AND(BE33=1,BC34=""),1,"")</f>
        <v/>
      </c>
      <c r="BE34" s="104" t="str">
        <f>IF(AND(BE33=1,BD33=""),1,"")</f>
        <v/>
      </c>
      <c r="BF34" s="89" t="s">
        <v>115</v>
      </c>
      <c r="BG34" s="90" t="s">
        <v>97</v>
      </c>
      <c r="BH34" s="97" t="s">
        <v>24</v>
      </c>
      <c r="BI34" s="89" t="s">
        <v>115</v>
      </c>
      <c r="BJ34" s="87">
        <f t="shared" si="5"/>
        <v>0</v>
      </c>
      <c r="BK34" s="97" t="s">
        <v>24</v>
      </c>
    </row>
    <row r="35" spans="1:63" ht="27" customHeight="1" thickBot="1" x14ac:dyDescent="0.3">
      <c r="A35" s="58">
        <f>COUNTA(E35,E37,E39,E41,E43,E45,E47,E49,E51,E53)</f>
        <v>0</v>
      </c>
      <c r="B35" s="195">
        <f t="shared" si="3"/>
        <v>11</v>
      </c>
      <c r="C35" s="189"/>
      <c r="D35" s="199"/>
      <c r="E35" s="111"/>
      <c r="F35" s="189"/>
      <c r="G35" s="124"/>
      <c r="H35" s="124"/>
      <c r="I35" s="252"/>
      <c r="J35" s="137" t="str">
        <f>IF(E35="","",LEN(E35)-LEN(SUBSTITUTE(SUBSTITUTE(E35," ",),"　",)))</f>
        <v/>
      </c>
      <c r="K35" s="86" t="s">
        <v>112</v>
      </c>
      <c r="L35" s="128">
        <f t="shared" si="4"/>
        <v>0</v>
      </c>
      <c r="M35" s="130" t="s">
        <v>24</v>
      </c>
      <c r="P35" s="1" t="str">
        <f>IF($B$4="","",IF($B$4="中学",$B$4&amp;C35,IF($B$4="高校",$B$4&amp;C35,C35)))</f>
        <v/>
      </c>
      <c r="T35" s="169"/>
      <c r="AA35" s="112"/>
      <c r="AB35" s="112"/>
      <c r="AG35" s="2">
        <f>COUNTA(G35,H35,I35)</f>
        <v>0</v>
      </c>
      <c r="AH35" s="3">
        <v>11</v>
      </c>
      <c r="AI35" s="95" t="str">
        <f>IF(D35="","",C35&amp;D35)</f>
        <v/>
      </c>
      <c r="AJ35" s="95">
        <f>IF(AI35="",1,AI35)</f>
        <v>1</v>
      </c>
      <c r="AK35" s="95">
        <f>IF(ISERROR(VLOOKUP(AJ35,$AI$13:AI34,1,FALSE)),0,VLOOKUP(AJ35,$AI$13:AI34,1,FALSE))</f>
        <v>0</v>
      </c>
      <c r="AL35" s="95">
        <f>IF(AK35&gt;1,1,0)</f>
        <v>0</v>
      </c>
      <c r="AM35" s="95" t="str">
        <f>D35&amp;E35</f>
        <v/>
      </c>
      <c r="AN35" s="95">
        <f>IF(AM35="",1,AM35)</f>
        <v>1</v>
      </c>
      <c r="AO35" s="95" t="str">
        <f>C35&amp;D35&amp;E35</f>
        <v/>
      </c>
      <c r="AP35" s="95">
        <f>IF(AO35="",1,AO35)</f>
        <v>1</v>
      </c>
      <c r="AQ35" s="104">
        <f>IF(ISERROR(VLOOKUP(AP35,$AO$13:AO34,1,FALSE)),0,VLOOKUP(AP35,$AO$13:AO34,1,FALSE))</f>
        <v>0</v>
      </c>
      <c r="AR35" s="104">
        <f>IF(AQ35&gt;1,1,0)</f>
        <v>0</v>
      </c>
      <c r="AS35" s="104">
        <f>AL35-AR35</f>
        <v>0</v>
      </c>
      <c r="AT35" s="3" t="str">
        <f>IF(AJ35=AK35,1,"")</f>
        <v/>
      </c>
      <c r="AU35" s="3">
        <f>C35</f>
        <v>0</v>
      </c>
      <c r="AV35" s="3">
        <f>AU35</f>
        <v>0</v>
      </c>
      <c r="AW35" s="3">
        <f>AV35</f>
        <v>0</v>
      </c>
      <c r="AZ35" s="96" t="str">
        <f>C35&amp;G35</f>
        <v/>
      </c>
      <c r="BA35" s="96" t="str">
        <f>$C35&amp;H35</f>
        <v/>
      </c>
      <c r="BB35" s="96" t="str">
        <f>$C35&amp;I35</f>
        <v/>
      </c>
      <c r="BC35" s="98" t="str">
        <f t="shared" si="2"/>
        <v/>
      </c>
      <c r="BD35" s="99">
        <f>IF(F35="",1,1)</f>
        <v>1</v>
      </c>
      <c r="BE35" s="100" t="str">
        <f>IF(G35="","",1)</f>
        <v/>
      </c>
      <c r="BF35" s="89" t="s">
        <v>111</v>
      </c>
      <c r="BG35" s="90" t="s">
        <v>97</v>
      </c>
      <c r="BH35" s="97" t="s">
        <v>24</v>
      </c>
      <c r="BI35" s="89" t="s">
        <v>111</v>
      </c>
      <c r="BJ35" s="87">
        <f t="shared" si="5"/>
        <v>0</v>
      </c>
      <c r="BK35" s="97" t="s">
        <v>24</v>
      </c>
    </row>
    <row r="36" spans="1:63" ht="27" customHeight="1" x14ac:dyDescent="0.25">
      <c r="A36" s="101">
        <f>COUNTA(G35,G37,G39,G41,G43,G45,G47,G49,G51,G53)</f>
        <v>0</v>
      </c>
      <c r="B36" s="198"/>
      <c r="C36" s="183"/>
      <c r="D36" s="183"/>
      <c r="E36" s="94"/>
      <c r="F36" s="183"/>
      <c r="G36" s="121"/>
      <c r="H36" s="121"/>
      <c r="I36" s="250"/>
      <c r="K36" s="86" t="s">
        <v>66</v>
      </c>
      <c r="L36" s="128">
        <f t="shared" si="4"/>
        <v>0</v>
      </c>
      <c r="M36" s="130" t="s">
        <v>24</v>
      </c>
      <c r="AA36" s="112"/>
      <c r="AB36" s="112"/>
      <c r="AI36" s="102"/>
      <c r="AJ36" s="102"/>
      <c r="AK36" s="102"/>
      <c r="AL36" s="102"/>
      <c r="AM36" s="102"/>
      <c r="AN36" s="102"/>
      <c r="AO36" s="102"/>
      <c r="AP36" s="102"/>
      <c r="AQ36" s="104"/>
      <c r="AR36" s="104"/>
      <c r="AS36" s="104"/>
      <c r="AZ36" s="103"/>
      <c r="BA36" s="103"/>
      <c r="BB36" s="103"/>
      <c r="BC36" s="98" t="str">
        <f t="shared" si="2"/>
        <v/>
      </c>
      <c r="BD36" s="104" t="str">
        <f>IF(AND(BE35=1,BC36=""),1,"")</f>
        <v/>
      </c>
      <c r="BE36" s="104" t="str">
        <f>IF(AND(BE35=1,BD35=""),1,"")</f>
        <v/>
      </c>
      <c r="BF36" s="89" t="s">
        <v>116</v>
      </c>
      <c r="BG36" s="90" t="s">
        <v>97</v>
      </c>
      <c r="BH36" s="97" t="s">
        <v>24</v>
      </c>
      <c r="BI36" s="89" t="s">
        <v>116</v>
      </c>
      <c r="BJ36" s="87">
        <f t="shared" si="5"/>
        <v>0</v>
      </c>
      <c r="BK36" s="97" t="s">
        <v>24</v>
      </c>
    </row>
    <row r="37" spans="1:63" ht="27" customHeight="1" x14ac:dyDescent="0.25">
      <c r="B37" s="196">
        <f t="shared" si="3"/>
        <v>12</v>
      </c>
      <c r="C37" s="183"/>
      <c r="D37" s="183"/>
      <c r="E37" s="94"/>
      <c r="F37" s="183"/>
      <c r="G37" s="121"/>
      <c r="H37" s="121"/>
      <c r="I37" s="250"/>
      <c r="J37" s="137" t="str">
        <f>IF(E37="","",LEN(E37)-LEN(SUBSTITUTE(SUBSTITUTE(E37," ",),"　",)))</f>
        <v/>
      </c>
      <c r="K37" s="86" t="s">
        <v>85</v>
      </c>
      <c r="L37" s="131" t="s">
        <v>24</v>
      </c>
      <c r="M37" s="129">
        <f>COUNTIF($AZ$15:$BB$114,M$12&amp;$K37)</f>
        <v>0</v>
      </c>
      <c r="P37" s="1" t="str">
        <f>IF($B$4="","",IF($B$4="中学",$B$4&amp;C37,IF($B$4="高校",$B$4&amp;C37,C37)))</f>
        <v/>
      </c>
      <c r="AA37" s="113"/>
      <c r="AB37" s="113"/>
      <c r="AG37" s="2">
        <f>COUNTA(G37,H37,I37)</f>
        <v>0</v>
      </c>
      <c r="AH37" s="3">
        <v>12</v>
      </c>
      <c r="AI37" s="95" t="str">
        <f>IF(D37="","",C37&amp;D37)</f>
        <v/>
      </c>
      <c r="AJ37" s="95">
        <f>IF(AI37="",1,AI37)</f>
        <v>1</v>
      </c>
      <c r="AK37" s="95">
        <f>IF(ISERROR(VLOOKUP(AJ37,$AI$13:AI36,1,FALSE)),0,VLOOKUP(AJ37,$AI$13:AI36,1,FALSE))</f>
        <v>0</v>
      </c>
      <c r="AL37" s="95">
        <f>IF(AK37&gt;1,1,0)</f>
        <v>0</v>
      </c>
      <c r="AM37" s="95" t="str">
        <f>D37&amp;E37</f>
        <v/>
      </c>
      <c r="AN37" s="95">
        <f>IF(AM37="",1,AM37)</f>
        <v>1</v>
      </c>
      <c r="AO37" s="95" t="str">
        <f>C37&amp;D37&amp;E37</f>
        <v/>
      </c>
      <c r="AP37" s="95">
        <f>IF(AO37="",1,AO37)</f>
        <v>1</v>
      </c>
      <c r="AQ37" s="104">
        <f>IF(ISERROR(VLOOKUP(AP37,$AO$13:AO36,1,FALSE)),0,VLOOKUP(AP37,$AO$13:AO36,1,FALSE))</f>
        <v>0</v>
      </c>
      <c r="AR37" s="104">
        <f>IF(AQ37&gt;1,1,0)</f>
        <v>0</v>
      </c>
      <c r="AS37" s="104">
        <f>AL37-AR37</f>
        <v>0</v>
      </c>
      <c r="AT37" s="3" t="str">
        <f>IF(AJ37=AK37,1,"")</f>
        <v/>
      </c>
      <c r="AU37" s="3">
        <f>C37</f>
        <v>0</v>
      </c>
      <c r="AV37" s="3">
        <f>AU37</f>
        <v>0</v>
      </c>
      <c r="AW37" s="3">
        <f>AV37</f>
        <v>0</v>
      </c>
      <c r="AZ37" s="96" t="str">
        <f>C37&amp;G37</f>
        <v/>
      </c>
      <c r="BA37" s="96" t="str">
        <f>$C37&amp;H37</f>
        <v/>
      </c>
      <c r="BB37" s="96" t="str">
        <f>$C37&amp;I37</f>
        <v/>
      </c>
      <c r="BC37" s="98" t="str">
        <f t="shared" si="2"/>
        <v/>
      </c>
      <c r="BD37" s="99">
        <f>IF(F37="",1,1)</f>
        <v>1</v>
      </c>
      <c r="BE37" s="100" t="str">
        <f>IF(G37="","",1)</f>
        <v/>
      </c>
      <c r="BF37" s="89" t="s">
        <v>84</v>
      </c>
      <c r="BG37" s="97" t="s">
        <v>24</v>
      </c>
      <c r="BH37" s="90" t="s">
        <v>97</v>
      </c>
      <c r="BI37" s="89" t="s">
        <v>84</v>
      </c>
      <c r="BJ37" s="97" t="s">
        <v>24</v>
      </c>
      <c r="BK37" s="87">
        <f>IF(M37-BH37&gt;0,1,0)</f>
        <v>0</v>
      </c>
    </row>
    <row r="38" spans="1:63" ht="27" customHeight="1" x14ac:dyDescent="0.25">
      <c r="B38" s="197"/>
      <c r="C38" s="183"/>
      <c r="D38" s="183"/>
      <c r="E38" s="94"/>
      <c r="F38" s="183"/>
      <c r="G38" s="121"/>
      <c r="H38" s="121"/>
      <c r="I38" s="250"/>
      <c r="K38" s="86" t="s">
        <v>67</v>
      </c>
      <c r="L38" s="128">
        <f>COUNTIF($AZ$15:$BB$114,L$12&amp;$K38)</f>
        <v>0</v>
      </c>
      <c r="M38" s="129">
        <f>COUNTIF($AZ$15:$BB$114,M$12&amp;$K38)</f>
        <v>0</v>
      </c>
      <c r="AA38" s="112"/>
      <c r="AB38" s="112"/>
      <c r="AC38" s="57"/>
      <c r="AI38" s="102"/>
      <c r="AJ38" s="102"/>
      <c r="AK38" s="102"/>
      <c r="AL38" s="102"/>
      <c r="AM38" s="102"/>
      <c r="AN38" s="102"/>
      <c r="AO38" s="102"/>
      <c r="AP38" s="102"/>
      <c r="AQ38" s="104"/>
      <c r="AR38" s="104"/>
      <c r="AS38" s="104"/>
      <c r="AZ38" s="103"/>
      <c r="BA38" s="103"/>
      <c r="BB38" s="103"/>
      <c r="BC38" s="98" t="str">
        <f t="shared" si="2"/>
        <v/>
      </c>
      <c r="BD38" s="104" t="str">
        <f>IF(AND(BE37=1,BC38=""),1,"")</f>
        <v/>
      </c>
      <c r="BE38" s="104" t="str">
        <f>IF(AND(BE37=1,BD37=""),1,"")</f>
        <v/>
      </c>
      <c r="BF38" s="89" t="s">
        <v>117</v>
      </c>
      <c r="BG38" s="90" t="s">
        <v>97</v>
      </c>
      <c r="BH38" s="90" t="s">
        <v>97</v>
      </c>
      <c r="BI38" s="89" t="s">
        <v>117</v>
      </c>
      <c r="BJ38" s="87">
        <f>IF(L38-BG38&gt;0,1,0)</f>
        <v>0</v>
      </c>
      <c r="BK38" s="87">
        <f>IF(M38-BH38&gt;0,1,0)</f>
        <v>0</v>
      </c>
    </row>
    <row r="39" spans="1:63" ht="27" customHeight="1" x14ac:dyDescent="0.25">
      <c r="B39" s="196">
        <f t="shared" si="3"/>
        <v>13</v>
      </c>
      <c r="C39" s="183"/>
      <c r="D39" s="183"/>
      <c r="E39" s="94"/>
      <c r="F39" s="183"/>
      <c r="G39" s="121"/>
      <c r="H39" s="121"/>
      <c r="I39" s="250"/>
      <c r="J39" s="137" t="str">
        <f>IF(E39="","",LEN(E39)-LEN(SUBSTITUTE(SUBSTITUTE(E39," ",),"　",)))</f>
        <v/>
      </c>
      <c r="K39" s="86" t="s">
        <v>165</v>
      </c>
      <c r="L39" s="128">
        <f>COUNTIF($AZ$15:$BB$114,L$12&amp;$K39)</f>
        <v>0</v>
      </c>
      <c r="M39" s="130" t="s">
        <v>24</v>
      </c>
      <c r="N39" s="116"/>
      <c r="O39" s="116"/>
      <c r="P39" s="1" t="str">
        <f>IF($B$4="","",IF($B$4="中学",$B$4&amp;C39,IF($B$4="高校",$B$4&amp;C39,C39)))</f>
        <v/>
      </c>
      <c r="AA39" s="112"/>
      <c r="AB39" s="112"/>
      <c r="AC39" s="57"/>
      <c r="AG39" s="2">
        <f>COUNTA(G39,H39,I39)</f>
        <v>0</v>
      </c>
      <c r="AH39" s="3">
        <v>13</v>
      </c>
      <c r="AI39" s="95" t="str">
        <f>IF(D39="","",C39&amp;D39)</f>
        <v/>
      </c>
      <c r="AJ39" s="95">
        <f>IF(AI39="",1,AI39)</f>
        <v>1</v>
      </c>
      <c r="AK39" s="95">
        <f>IF(ISERROR(VLOOKUP(AJ39,$AI$13:AI38,1,FALSE)),0,VLOOKUP(AJ39,$AI$13:AI38,1,FALSE))</f>
        <v>0</v>
      </c>
      <c r="AL39" s="95">
        <f>IF(AK39&gt;1,1,0)</f>
        <v>0</v>
      </c>
      <c r="AM39" s="95" t="str">
        <f>D39&amp;E39</f>
        <v/>
      </c>
      <c r="AN39" s="95">
        <f>IF(AM39="",1,AM39)</f>
        <v>1</v>
      </c>
      <c r="AO39" s="95" t="str">
        <f>C39&amp;D39&amp;E39</f>
        <v/>
      </c>
      <c r="AP39" s="95">
        <f>IF(AO39="",1,AO39)</f>
        <v>1</v>
      </c>
      <c r="AQ39" s="104">
        <f>IF(ISERROR(VLOOKUP(AP39,$AO$13:AO38,1,FALSE)),0,VLOOKUP(AP39,$AO$13:AO38,1,FALSE))</f>
        <v>0</v>
      </c>
      <c r="AR39" s="104">
        <f>IF(AQ39&gt;1,1,0)</f>
        <v>0</v>
      </c>
      <c r="AS39" s="104">
        <f>AL39-AR39</f>
        <v>0</v>
      </c>
      <c r="AT39" s="3" t="str">
        <f>IF(AJ39=AK39,1,"")</f>
        <v/>
      </c>
      <c r="AU39" s="3">
        <f>C39</f>
        <v>0</v>
      </c>
      <c r="AV39" s="3">
        <f>AU39</f>
        <v>0</v>
      </c>
      <c r="AW39" s="3">
        <f>AV39</f>
        <v>0</v>
      </c>
      <c r="AZ39" s="96" t="str">
        <f>C39&amp;G39</f>
        <v/>
      </c>
      <c r="BA39" s="96" t="str">
        <f>$C39&amp;H39</f>
        <v/>
      </c>
      <c r="BB39" s="96" t="str">
        <f>$C39&amp;I39</f>
        <v/>
      </c>
      <c r="BC39" s="98" t="str">
        <f t="shared" si="2"/>
        <v/>
      </c>
      <c r="BD39" s="99">
        <f>IF(F39="",1,1)</f>
        <v>1</v>
      </c>
      <c r="BE39" s="100" t="str">
        <f>IF(G39="","",1)</f>
        <v/>
      </c>
      <c r="BF39" s="89" t="s">
        <v>161</v>
      </c>
      <c r="BG39" s="90" t="s">
        <v>97</v>
      </c>
      <c r="BH39" s="97" t="s">
        <v>24</v>
      </c>
      <c r="BI39" s="89" t="s">
        <v>161</v>
      </c>
      <c r="BJ39" s="87">
        <f>IF(L39-BG39&gt;0,1,0)</f>
        <v>0</v>
      </c>
      <c r="BK39" s="97" t="s">
        <v>24</v>
      </c>
    </row>
    <row r="40" spans="1:63" ht="27" customHeight="1" x14ac:dyDescent="0.25">
      <c r="B40" s="197"/>
      <c r="C40" s="183"/>
      <c r="D40" s="183"/>
      <c r="E40" s="94"/>
      <c r="F40" s="183"/>
      <c r="G40" s="121"/>
      <c r="H40" s="121"/>
      <c r="I40" s="250"/>
      <c r="K40" s="86" t="s">
        <v>166</v>
      </c>
      <c r="L40" s="128">
        <f>COUNTIF($AZ$15:$BB$114,L$12&amp;$K40)</f>
        <v>0</v>
      </c>
      <c r="M40" s="130" t="s">
        <v>24</v>
      </c>
      <c r="N40" s="116"/>
      <c r="O40" s="116"/>
      <c r="AA40" s="112"/>
      <c r="AB40" s="112"/>
      <c r="AC40" s="57"/>
      <c r="AI40" s="102"/>
      <c r="AJ40" s="102"/>
      <c r="AK40" s="102"/>
      <c r="AL40" s="102"/>
      <c r="AM40" s="102"/>
      <c r="AN40" s="102"/>
      <c r="AO40" s="102"/>
      <c r="AP40" s="102"/>
      <c r="AQ40" s="104"/>
      <c r="AR40" s="104"/>
      <c r="AS40" s="104"/>
      <c r="AZ40" s="103"/>
      <c r="BA40" s="103"/>
      <c r="BB40" s="103"/>
      <c r="BC40" s="98" t="str">
        <f t="shared" si="2"/>
        <v/>
      </c>
      <c r="BD40" s="104" t="str">
        <f>IF(AND(BE39=1,BC40=""),1,"")</f>
        <v/>
      </c>
      <c r="BE40" s="104" t="str">
        <f>IF(AND(BE39=1,BD39=""),1,"")</f>
        <v/>
      </c>
      <c r="BF40" s="89" t="s">
        <v>162</v>
      </c>
      <c r="BG40" s="90" t="s">
        <v>97</v>
      </c>
      <c r="BH40" s="97" t="s">
        <v>24</v>
      </c>
      <c r="BI40" s="89" t="s">
        <v>162</v>
      </c>
      <c r="BJ40" s="87">
        <f>IF(L40-BG40&gt;0,1,0)</f>
        <v>0</v>
      </c>
      <c r="BK40" s="97" t="s">
        <v>24</v>
      </c>
    </row>
    <row r="41" spans="1:63" ht="27" customHeight="1" x14ac:dyDescent="0.25">
      <c r="B41" s="196">
        <f t="shared" si="3"/>
        <v>14</v>
      </c>
      <c r="C41" s="183"/>
      <c r="D41" s="183"/>
      <c r="E41" s="94"/>
      <c r="F41" s="183"/>
      <c r="G41" s="121"/>
      <c r="H41" s="121"/>
      <c r="I41" s="250"/>
      <c r="J41" s="137" t="str">
        <f>IF(E41="","",LEN(E41)-LEN(SUBSTITUTE(SUBSTITUTE(E41," ",),"　",)))</f>
        <v/>
      </c>
      <c r="K41" s="86" t="s">
        <v>167</v>
      </c>
      <c r="L41" s="128">
        <f>COUNTIF($AZ$15:$BB$114,L$12&amp;$K41)</f>
        <v>0</v>
      </c>
      <c r="M41" s="130" t="s">
        <v>24</v>
      </c>
      <c r="N41" s="116"/>
      <c r="O41" s="116"/>
      <c r="P41" s="1" t="str">
        <f>IF($B$4="","",IF($B$4="中学",$B$4&amp;C41,IF($B$4="高校",$B$4&amp;C41,C41)))</f>
        <v/>
      </c>
      <c r="AA41" s="112"/>
      <c r="AB41" s="112"/>
      <c r="AC41" s="57"/>
      <c r="AG41" s="2">
        <f>COUNTA(G41,H41,I41)</f>
        <v>0</v>
      </c>
      <c r="AH41" s="3">
        <v>14</v>
      </c>
      <c r="AI41" s="95" t="str">
        <f>IF(D41="","",C41&amp;D41)</f>
        <v/>
      </c>
      <c r="AJ41" s="95">
        <f>IF(AI41="",1,AI41)</f>
        <v>1</v>
      </c>
      <c r="AK41" s="95">
        <f>IF(ISERROR(VLOOKUP(AJ41,$AI$13:AI40,1,FALSE)),0,VLOOKUP(AJ41,$AI$13:AI40,1,FALSE))</f>
        <v>0</v>
      </c>
      <c r="AL41" s="95">
        <f>IF(AK41&gt;1,1,0)</f>
        <v>0</v>
      </c>
      <c r="AM41" s="95" t="str">
        <f>D41&amp;E41</f>
        <v/>
      </c>
      <c r="AN41" s="95">
        <f>IF(AM41="",1,AM41)</f>
        <v>1</v>
      </c>
      <c r="AO41" s="95" t="str">
        <f>C41&amp;D41&amp;E41</f>
        <v/>
      </c>
      <c r="AP41" s="95">
        <f>IF(AO41="",1,AO41)</f>
        <v>1</v>
      </c>
      <c r="AQ41" s="104">
        <f>IF(ISERROR(VLOOKUP(AP41,$AO$13:AO40,1,FALSE)),0,VLOOKUP(AP41,$AO$13:AO40,1,FALSE))</f>
        <v>0</v>
      </c>
      <c r="AR41" s="104">
        <f>IF(AQ41&gt;1,1,0)</f>
        <v>0</v>
      </c>
      <c r="AS41" s="104">
        <f>AL41-AR41</f>
        <v>0</v>
      </c>
      <c r="AT41" s="3" t="str">
        <f>IF(AJ41=AK41,1,"")</f>
        <v/>
      </c>
      <c r="AU41" s="3">
        <f>C41</f>
        <v>0</v>
      </c>
      <c r="AV41" s="3">
        <f>AU41</f>
        <v>0</v>
      </c>
      <c r="AW41" s="3">
        <f>AV41</f>
        <v>0</v>
      </c>
      <c r="AZ41" s="96" t="str">
        <f>C41&amp;G41</f>
        <v/>
      </c>
      <c r="BA41" s="96" t="str">
        <f>$C41&amp;H41</f>
        <v/>
      </c>
      <c r="BB41" s="96" t="str">
        <f>$C41&amp;I41</f>
        <v/>
      </c>
      <c r="BC41" s="98" t="str">
        <f t="shared" si="2"/>
        <v/>
      </c>
      <c r="BD41" s="99">
        <f>IF(F41="",1,1)</f>
        <v>1</v>
      </c>
      <c r="BE41" s="100" t="str">
        <f>IF(G41="","",1)</f>
        <v/>
      </c>
      <c r="BF41" s="89" t="s">
        <v>163</v>
      </c>
      <c r="BG41" s="90" t="s">
        <v>97</v>
      </c>
      <c r="BH41" s="97" t="s">
        <v>24</v>
      </c>
      <c r="BI41" s="89" t="s">
        <v>163</v>
      </c>
      <c r="BJ41" s="87">
        <f>IF(L41-BG41&gt;0,1,0)</f>
        <v>0</v>
      </c>
      <c r="BK41" s="97" t="s">
        <v>24</v>
      </c>
    </row>
    <row r="42" spans="1:63" ht="27" customHeight="1" x14ac:dyDescent="0.25">
      <c r="B42" s="197"/>
      <c r="C42" s="183"/>
      <c r="D42" s="183"/>
      <c r="E42" s="94"/>
      <c r="F42" s="183"/>
      <c r="G42" s="121"/>
      <c r="H42" s="121"/>
      <c r="I42" s="250"/>
      <c r="K42" s="86" t="s">
        <v>168</v>
      </c>
      <c r="L42" s="131" t="s">
        <v>24</v>
      </c>
      <c r="M42" s="129">
        <f>COUNTIF($AZ$15:$BB$114,M$12&amp;$K42)</f>
        <v>0</v>
      </c>
      <c r="N42" s="116"/>
      <c r="O42" s="116"/>
      <c r="AA42" s="112"/>
      <c r="AB42" s="112"/>
      <c r="AC42" s="57"/>
      <c r="AI42" s="102"/>
      <c r="AJ42" s="102"/>
      <c r="AK42" s="102"/>
      <c r="AL42" s="102"/>
      <c r="AM42" s="102"/>
      <c r="AN42" s="102"/>
      <c r="AO42" s="102"/>
      <c r="AP42" s="102"/>
      <c r="AQ42" s="104"/>
      <c r="AR42" s="104"/>
      <c r="AS42" s="104"/>
      <c r="AZ42" s="103"/>
      <c r="BA42" s="103"/>
      <c r="BB42" s="103"/>
      <c r="BC42" s="98" t="str">
        <f t="shared" si="2"/>
        <v/>
      </c>
      <c r="BD42" s="104" t="str">
        <f>IF(AND(BE41=1,BC42=""),1,"")</f>
        <v/>
      </c>
      <c r="BE42" s="104" t="str">
        <f>IF(AND(BE41=1,BD41=""),1,"")</f>
        <v/>
      </c>
      <c r="BF42" s="89" t="s">
        <v>164</v>
      </c>
      <c r="BG42" s="97" t="s">
        <v>24</v>
      </c>
      <c r="BH42" s="90" t="s">
        <v>97</v>
      </c>
      <c r="BI42" s="89" t="s">
        <v>164</v>
      </c>
      <c r="BJ42" s="97" t="s">
        <v>24</v>
      </c>
      <c r="BK42" s="87">
        <f>IF(M42-BH42&gt;0,1,0)</f>
        <v>0</v>
      </c>
    </row>
    <row r="43" spans="1:63" ht="27" customHeight="1" x14ac:dyDescent="0.25">
      <c r="B43" s="196">
        <f t="shared" si="3"/>
        <v>15</v>
      </c>
      <c r="C43" s="183"/>
      <c r="D43" s="183"/>
      <c r="E43" s="94"/>
      <c r="F43" s="183"/>
      <c r="G43" s="121"/>
      <c r="H43" s="121"/>
      <c r="I43" s="250"/>
      <c r="J43" s="137" t="str">
        <f>IF(E43="","",LEN(E43)-LEN(SUBSTITUTE(SUBSTITUTE(E43," ",),"　",)))</f>
        <v/>
      </c>
      <c r="K43" s="86" t="s">
        <v>170</v>
      </c>
      <c r="L43" s="128">
        <f>COUNTIF($AZ$15:$BB$114,L$12&amp;$K43)</f>
        <v>0</v>
      </c>
      <c r="M43" s="130" t="s">
        <v>24</v>
      </c>
      <c r="N43" s="116"/>
      <c r="O43" s="116"/>
      <c r="P43" s="1" t="str">
        <f>IF($B$4="","",IF($B$4="中学",$B$4&amp;C43,IF($B$4="高校",$B$4&amp;C43,C43)))</f>
        <v/>
      </c>
      <c r="AA43" s="112"/>
      <c r="AB43" s="112"/>
      <c r="AC43" s="57"/>
      <c r="AG43" s="2">
        <f>COUNTA(G43,H43,I43)</f>
        <v>0</v>
      </c>
      <c r="AH43" s="3">
        <v>15</v>
      </c>
      <c r="AI43" s="95" t="str">
        <f>IF(D43="","",C43&amp;D43)</f>
        <v/>
      </c>
      <c r="AJ43" s="95">
        <f>IF(AI43="",1,AI43)</f>
        <v>1</v>
      </c>
      <c r="AK43" s="95">
        <f>IF(ISERROR(VLOOKUP(AJ43,$AI$13:AI42,1,FALSE)),0,VLOOKUP(AJ43,$AI$13:AI42,1,FALSE))</f>
        <v>0</v>
      </c>
      <c r="AL43" s="95">
        <f>IF(AK43&gt;1,1,0)</f>
        <v>0</v>
      </c>
      <c r="AM43" s="95" t="str">
        <f>D43&amp;E43</f>
        <v/>
      </c>
      <c r="AN43" s="95">
        <f>IF(AM43="",1,AM43)</f>
        <v>1</v>
      </c>
      <c r="AO43" s="95" t="str">
        <f>C43&amp;D43&amp;E43</f>
        <v/>
      </c>
      <c r="AP43" s="95">
        <f>IF(AO43="",1,AO43)</f>
        <v>1</v>
      </c>
      <c r="AQ43" s="104">
        <f>IF(ISERROR(VLOOKUP(AP43,$AO$13:AO42,1,FALSE)),0,VLOOKUP(AP43,$AO$13:AO42,1,FALSE))</f>
        <v>0</v>
      </c>
      <c r="AR43" s="104">
        <f>IF(AQ43&gt;1,1,0)</f>
        <v>0</v>
      </c>
      <c r="AS43" s="104">
        <f>AL43-AR43</f>
        <v>0</v>
      </c>
      <c r="AT43" s="3" t="str">
        <f>IF(AJ43=AK43,1,"")</f>
        <v/>
      </c>
      <c r="AU43" s="3">
        <f>C43</f>
        <v>0</v>
      </c>
      <c r="AV43" s="3">
        <f>AU43</f>
        <v>0</v>
      </c>
      <c r="AW43" s="3">
        <f>AV43</f>
        <v>0</v>
      </c>
      <c r="AZ43" s="96" t="str">
        <f>C43&amp;G43</f>
        <v/>
      </c>
      <c r="BA43" s="96" t="str">
        <f>$C43&amp;H43</f>
        <v/>
      </c>
      <c r="BB43" s="96" t="str">
        <f>$C43&amp;I43</f>
        <v/>
      </c>
      <c r="BC43" s="98" t="str">
        <f t="shared" si="2"/>
        <v/>
      </c>
      <c r="BD43" s="99">
        <f>IF(F43="",1,1)</f>
        <v>1</v>
      </c>
      <c r="BE43" s="100" t="str">
        <f>IF(G43="","",1)</f>
        <v/>
      </c>
      <c r="BF43" s="89" t="s">
        <v>169</v>
      </c>
      <c r="BG43" s="90" t="s">
        <v>97</v>
      </c>
      <c r="BH43" s="97" t="s">
        <v>24</v>
      </c>
      <c r="BI43" s="89" t="s">
        <v>169</v>
      </c>
      <c r="BJ43" s="87">
        <f>IF(L43-BG43&gt;0,1,0)</f>
        <v>0</v>
      </c>
      <c r="BK43" s="97" t="s">
        <v>24</v>
      </c>
    </row>
    <row r="44" spans="1:63" ht="27" customHeight="1" x14ac:dyDescent="0.25">
      <c r="B44" s="197"/>
      <c r="C44" s="183"/>
      <c r="D44" s="183"/>
      <c r="E44" s="94"/>
      <c r="F44" s="183"/>
      <c r="G44" s="121"/>
      <c r="H44" s="121"/>
      <c r="I44" s="250"/>
      <c r="K44" s="86" t="s">
        <v>173</v>
      </c>
      <c r="L44" s="128">
        <f>COUNTIF($AZ$15:$BB$114,L$12&amp;$K44)</f>
        <v>0</v>
      </c>
      <c r="M44" s="130" t="s">
        <v>24</v>
      </c>
      <c r="N44" s="116"/>
      <c r="O44" s="116"/>
      <c r="Q44" s="112"/>
      <c r="R44" s="112"/>
      <c r="S44" s="112"/>
      <c r="T44" s="112"/>
      <c r="U44" s="112"/>
      <c r="V44" s="112"/>
      <c r="W44" s="112"/>
      <c r="X44" s="112"/>
      <c r="Y44" s="112"/>
      <c r="Z44" s="112"/>
      <c r="AA44" s="112"/>
      <c r="AB44" s="112"/>
      <c r="AC44" s="57"/>
      <c r="AI44" s="102"/>
      <c r="AJ44" s="102"/>
      <c r="AK44" s="102"/>
      <c r="AL44" s="102"/>
      <c r="AM44" s="102"/>
      <c r="AN44" s="102"/>
      <c r="AO44" s="102"/>
      <c r="AP44" s="102"/>
      <c r="AQ44" s="104"/>
      <c r="AR44" s="104"/>
      <c r="AS44" s="104"/>
      <c r="AZ44" s="103"/>
      <c r="BA44" s="103"/>
      <c r="BB44" s="103"/>
      <c r="BC44" s="98" t="str">
        <f t="shared" si="2"/>
        <v/>
      </c>
      <c r="BD44" s="104" t="str">
        <f>IF(AND(BE43=1,BC44=""),1,"")</f>
        <v/>
      </c>
      <c r="BE44" s="104" t="str">
        <f>IF(AND(BE43=1,BD43=""),1,"")</f>
        <v/>
      </c>
      <c r="BF44" s="89" t="s">
        <v>171</v>
      </c>
      <c r="BG44" s="90" t="s">
        <v>97</v>
      </c>
      <c r="BH44" s="97" t="s">
        <v>24</v>
      </c>
      <c r="BI44" s="89" t="s">
        <v>171</v>
      </c>
      <c r="BJ44" s="87">
        <f>IF(L44-BG44&gt;0,1,0)</f>
        <v>0</v>
      </c>
      <c r="BK44" s="97" t="s">
        <v>24</v>
      </c>
    </row>
    <row r="45" spans="1:63" ht="27" customHeight="1" x14ac:dyDescent="0.25">
      <c r="B45" s="196">
        <f t="shared" si="3"/>
        <v>16</v>
      </c>
      <c r="C45" s="183"/>
      <c r="D45" s="183"/>
      <c r="E45" s="94"/>
      <c r="F45" s="183"/>
      <c r="G45" s="121"/>
      <c r="H45" s="121"/>
      <c r="I45" s="250"/>
      <c r="J45" s="137" t="str">
        <f>IF(E45="","",LEN(E45)-LEN(SUBSTITUTE(SUBSTITUTE(E45," ",),"　",)))</f>
        <v/>
      </c>
      <c r="K45" s="86" t="s">
        <v>174</v>
      </c>
      <c r="L45" s="131" t="s">
        <v>24</v>
      </c>
      <c r="M45" s="129">
        <f>COUNTIF($AZ$15:$BB$114,M$12&amp;$K45)</f>
        <v>0</v>
      </c>
      <c r="N45" s="116"/>
      <c r="O45" s="116"/>
      <c r="P45" s="1" t="str">
        <f>IF($B$4="","",IF($B$4="中学",$B$4&amp;C45,IF($B$4="高校",$B$4&amp;C45,C45)))</f>
        <v/>
      </c>
      <c r="Q45" s="112"/>
      <c r="R45" s="112"/>
      <c r="S45" s="112"/>
      <c r="T45" s="112"/>
      <c r="U45" s="112"/>
      <c r="V45" s="112"/>
      <c r="W45" s="113"/>
      <c r="X45" s="113"/>
      <c r="Y45" s="113"/>
      <c r="Z45" s="113"/>
      <c r="AA45" s="112"/>
      <c r="AB45" s="112"/>
      <c r="AC45" s="57"/>
      <c r="AG45" s="2">
        <f>COUNTA(G45,H45,I45)</f>
        <v>0</v>
      </c>
      <c r="AH45" s="3">
        <v>16</v>
      </c>
      <c r="AI45" s="95" t="str">
        <f>IF(D45="","",C45&amp;D45)</f>
        <v/>
      </c>
      <c r="AJ45" s="95">
        <f>IF(AI45="",1,AI45)</f>
        <v>1</v>
      </c>
      <c r="AK45" s="95">
        <f>IF(ISERROR(VLOOKUP(AJ45,$AI$13:AI44,1,FALSE)),0,VLOOKUP(AJ45,$AI$13:AI44,1,FALSE))</f>
        <v>0</v>
      </c>
      <c r="AL45" s="95">
        <f>IF(AK45&gt;1,1,0)</f>
        <v>0</v>
      </c>
      <c r="AM45" s="95" t="str">
        <f>D45&amp;E45</f>
        <v/>
      </c>
      <c r="AN45" s="95">
        <f>IF(AM45="",1,AM45)</f>
        <v>1</v>
      </c>
      <c r="AO45" s="95" t="str">
        <f>C45&amp;D45&amp;E45</f>
        <v/>
      </c>
      <c r="AP45" s="95">
        <f>IF(AO45="",1,AO45)</f>
        <v>1</v>
      </c>
      <c r="AQ45" s="104">
        <f>IF(ISERROR(VLOOKUP(AP45,$AO$13:AO44,1,FALSE)),0,VLOOKUP(AP45,$AO$13:AO44,1,FALSE))</f>
        <v>0</v>
      </c>
      <c r="AR45" s="104">
        <f>IF(AQ45&gt;1,1,0)</f>
        <v>0</v>
      </c>
      <c r="AS45" s="104">
        <f>AL45-AR45</f>
        <v>0</v>
      </c>
      <c r="AT45" s="3" t="str">
        <f>IF(AJ45=AK45,1,"")</f>
        <v/>
      </c>
      <c r="AU45" s="3">
        <f>C45</f>
        <v>0</v>
      </c>
      <c r="AV45" s="3">
        <f t="shared" ref="AV45:AW49" si="6">AU45</f>
        <v>0</v>
      </c>
      <c r="AW45" s="3">
        <f t="shared" si="6"/>
        <v>0</v>
      </c>
      <c r="AZ45" s="96" t="str">
        <f>C45&amp;G45</f>
        <v/>
      </c>
      <c r="BA45" s="96" t="str">
        <f>$C45&amp;H45</f>
        <v/>
      </c>
      <c r="BB45" s="96" t="str">
        <f>$C45&amp;I45</f>
        <v/>
      </c>
      <c r="BC45" s="98" t="str">
        <f t="shared" si="2"/>
        <v/>
      </c>
      <c r="BD45" s="99">
        <f>IF(F45="",1,1)</f>
        <v>1</v>
      </c>
      <c r="BE45" s="100" t="str">
        <f>IF(G45="","",1)</f>
        <v/>
      </c>
      <c r="BF45" s="89" t="s">
        <v>172</v>
      </c>
      <c r="BG45" s="97" t="s">
        <v>24</v>
      </c>
      <c r="BH45" s="90" t="s">
        <v>97</v>
      </c>
      <c r="BI45" s="89" t="s">
        <v>172</v>
      </c>
      <c r="BJ45" s="97" t="s">
        <v>24</v>
      </c>
      <c r="BK45" s="87">
        <f>IF(M45-BH45&gt;0,1,0)</f>
        <v>0</v>
      </c>
    </row>
    <row r="46" spans="1:63" ht="27" customHeight="1" x14ac:dyDescent="0.25">
      <c r="B46" s="197"/>
      <c r="C46" s="183"/>
      <c r="D46" s="183"/>
      <c r="E46" s="94"/>
      <c r="F46" s="183"/>
      <c r="G46" s="121"/>
      <c r="H46" s="121"/>
      <c r="I46" s="250"/>
      <c r="K46" s="86" t="s">
        <v>194</v>
      </c>
      <c r="L46" s="128">
        <f>COUNTIF($AZ$15:$BB$114,L$12&amp;$K46)</f>
        <v>0</v>
      </c>
      <c r="M46" s="130" t="s">
        <v>24</v>
      </c>
      <c r="N46" s="116"/>
      <c r="O46" s="116"/>
      <c r="Q46" s="112"/>
      <c r="R46" s="112"/>
      <c r="S46" s="112"/>
      <c r="T46" s="112"/>
      <c r="U46" s="112"/>
      <c r="V46" s="112"/>
      <c r="W46" s="112"/>
      <c r="X46" s="112"/>
      <c r="Y46" s="112"/>
      <c r="Z46" s="112"/>
      <c r="AA46" s="112"/>
      <c r="AB46" s="112"/>
      <c r="AC46" s="57"/>
      <c r="AI46" s="102"/>
      <c r="AJ46" s="102"/>
      <c r="AK46" s="102"/>
      <c r="AL46" s="102"/>
      <c r="AM46" s="102"/>
      <c r="AN46" s="102"/>
      <c r="AO46" s="102"/>
      <c r="AP46" s="102"/>
      <c r="AQ46" s="104"/>
      <c r="AR46" s="104"/>
      <c r="AS46" s="104"/>
      <c r="AV46" s="3">
        <f t="shared" si="6"/>
        <v>0</v>
      </c>
      <c r="AW46" s="3">
        <f t="shared" si="6"/>
        <v>0</v>
      </c>
      <c r="AZ46" s="103"/>
      <c r="BA46" s="103"/>
      <c r="BB46" s="103"/>
      <c r="BC46" s="98" t="str">
        <f t="shared" si="2"/>
        <v/>
      </c>
      <c r="BD46" s="104" t="str">
        <f>IF(AND(BE45=1,BC46=""),1,"")</f>
        <v/>
      </c>
      <c r="BE46" s="104" t="str">
        <f>IF(AND(BE45=1,BD45=""),1,"")</f>
        <v/>
      </c>
      <c r="BF46" s="89" t="s">
        <v>194</v>
      </c>
      <c r="BG46" s="90" t="s">
        <v>97</v>
      </c>
      <c r="BH46" s="97" t="s">
        <v>24</v>
      </c>
      <c r="BI46" s="89" t="s">
        <v>194</v>
      </c>
      <c r="BJ46" s="87">
        <f>IF(L46-BG46&gt;0,1,0)</f>
        <v>0</v>
      </c>
      <c r="BK46" s="97" t="s">
        <v>24</v>
      </c>
    </row>
    <row r="47" spans="1:63" ht="27" customHeight="1" x14ac:dyDescent="0.25">
      <c r="B47" s="196">
        <f t="shared" si="3"/>
        <v>17</v>
      </c>
      <c r="C47" s="183"/>
      <c r="D47" s="183"/>
      <c r="E47" s="94"/>
      <c r="F47" s="183"/>
      <c r="G47" s="121"/>
      <c r="H47" s="121"/>
      <c r="I47" s="250"/>
      <c r="J47" s="137" t="str">
        <f>IF(E47="","",LEN(E47)-LEN(SUBSTITUTE(SUBSTITUTE(E47," ",),"　",)))</f>
        <v/>
      </c>
      <c r="K47" s="133" t="s">
        <v>195</v>
      </c>
      <c r="L47" s="134" t="s">
        <v>24</v>
      </c>
      <c r="M47" s="135">
        <f>COUNTIF($AZ$15:$BB$114,M$12&amp;$K47)</f>
        <v>0</v>
      </c>
      <c r="N47" s="116"/>
      <c r="O47" s="116"/>
      <c r="P47" s="1" t="str">
        <f>IF($B$4="","",IF($B$4="中学",$B$4&amp;C47,IF($B$4="高校",$B$4&amp;C47,C47)))</f>
        <v/>
      </c>
      <c r="Q47" s="112"/>
      <c r="R47" s="112"/>
      <c r="S47" s="112"/>
      <c r="T47" s="112"/>
      <c r="U47" s="112"/>
      <c r="V47" s="112"/>
      <c r="W47" s="113"/>
      <c r="X47" s="113"/>
      <c r="Y47" s="113"/>
      <c r="Z47" s="113"/>
      <c r="AA47" s="112"/>
      <c r="AB47" s="112"/>
      <c r="AC47" s="57"/>
      <c r="AG47" s="2">
        <f>COUNTA(G47,H47,I47)</f>
        <v>0</v>
      </c>
      <c r="AH47" s="3">
        <v>17</v>
      </c>
      <c r="AI47" s="95" t="str">
        <f>IF(D47="","",C47&amp;D47)</f>
        <v/>
      </c>
      <c r="AJ47" s="95">
        <f>IF(AI47="",1,AI47)</f>
        <v>1</v>
      </c>
      <c r="AK47" s="95">
        <f>IF(ISERROR(VLOOKUP(AJ47,$AI$13:AI46,1,FALSE)),0,VLOOKUP(AJ47,$AI$13:AI46,1,FALSE))</f>
        <v>0</v>
      </c>
      <c r="AL47" s="95">
        <f>IF(AK47&gt;1,1,0)</f>
        <v>0</v>
      </c>
      <c r="AM47" s="95" t="str">
        <f>D47&amp;E47</f>
        <v/>
      </c>
      <c r="AN47" s="95">
        <f>IF(AM47="",1,AM47)</f>
        <v>1</v>
      </c>
      <c r="AO47" s="95" t="str">
        <f>C47&amp;D47&amp;E47</f>
        <v/>
      </c>
      <c r="AP47" s="95">
        <f>IF(AO47="",1,AO47)</f>
        <v>1</v>
      </c>
      <c r="AQ47" s="104">
        <f>IF(ISERROR(VLOOKUP(AP47,$AO$13:AO46,1,FALSE)),0,VLOOKUP(AP47,$AO$13:AO46,1,FALSE))</f>
        <v>0</v>
      </c>
      <c r="AR47" s="104">
        <f>IF(AQ47&gt;1,1,0)</f>
        <v>0</v>
      </c>
      <c r="AS47" s="104">
        <f>AL47-AR47</f>
        <v>0</v>
      </c>
      <c r="AT47" s="3" t="str">
        <f>IF(AJ47=AK47,1,"")</f>
        <v/>
      </c>
      <c r="AU47" s="3">
        <f>C47</f>
        <v>0</v>
      </c>
      <c r="AV47" s="3">
        <f t="shared" si="6"/>
        <v>0</v>
      </c>
      <c r="AW47" s="3">
        <f t="shared" si="6"/>
        <v>0</v>
      </c>
      <c r="AZ47" s="96" t="str">
        <f>C47&amp;G47</f>
        <v/>
      </c>
      <c r="BA47" s="96" t="str">
        <f>$C47&amp;H47</f>
        <v/>
      </c>
      <c r="BB47" s="96" t="str">
        <f>$C47&amp;I47</f>
        <v/>
      </c>
      <c r="BC47" s="98" t="str">
        <f t="shared" ref="BC47:BC78" si="7">IF(E47="","",1)</f>
        <v/>
      </c>
      <c r="BD47" s="99">
        <f>IF(F47="",1,1)</f>
        <v>1</v>
      </c>
      <c r="BE47" s="100" t="str">
        <f>IF(G47="","",1)</f>
        <v/>
      </c>
      <c r="BF47" s="89" t="s">
        <v>195</v>
      </c>
      <c r="BG47" s="97" t="s">
        <v>24</v>
      </c>
      <c r="BH47" s="90" t="s">
        <v>97</v>
      </c>
      <c r="BI47" s="89" t="s">
        <v>195</v>
      </c>
      <c r="BJ47" s="97" t="s">
        <v>24</v>
      </c>
      <c r="BK47" s="87">
        <f>IF(M47-BH47&gt;0,1,0)</f>
        <v>0</v>
      </c>
    </row>
    <row r="48" spans="1:63" ht="27" customHeight="1" thickBot="1" x14ac:dyDescent="0.3">
      <c r="B48" s="197"/>
      <c r="C48" s="183"/>
      <c r="D48" s="183"/>
      <c r="E48" s="94"/>
      <c r="F48" s="183"/>
      <c r="G48" s="121"/>
      <c r="H48" s="121"/>
      <c r="I48" s="250"/>
      <c r="K48" s="106" t="s">
        <v>197</v>
      </c>
      <c r="L48" s="136">
        <f>COUNTIF($AZ$15:$BB$114,L$12&amp;$K48)</f>
        <v>0</v>
      </c>
      <c r="M48" s="132">
        <f>COUNTIF($AZ$15:$BB$114,M$12&amp;$K48)</f>
        <v>0</v>
      </c>
      <c r="N48" s="116"/>
      <c r="O48" s="116"/>
      <c r="Q48" s="112"/>
      <c r="R48" s="112"/>
      <c r="S48" s="112"/>
      <c r="T48" s="112"/>
      <c r="U48" s="112"/>
      <c r="V48" s="112"/>
      <c r="W48" s="112"/>
      <c r="X48" s="112"/>
      <c r="Y48" s="112"/>
      <c r="Z48" s="112"/>
      <c r="AA48" s="112"/>
      <c r="AB48" s="112"/>
      <c r="AC48" s="57"/>
      <c r="AI48" s="102"/>
      <c r="AJ48" s="102"/>
      <c r="AK48" s="102"/>
      <c r="AL48" s="102"/>
      <c r="AM48" s="102"/>
      <c r="AN48" s="102"/>
      <c r="AO48" s="102"/>
      <c r="AP48" s="102"/>
      <c r="AQ48" s="104"/>
      <c r="AR48" s="104"/>
      <c r="AS48" s="104"/>
      <c r="AV48" s="3">
        <f t="shared" si="6"/>
        <v>0</v>
      </c>
      <c r="AW48" s="3">
        <f t="shared" si="6"/>
        <v>0</v>
      </c>
      <c r="AZ48" s="103"/>
      <c r="BA48" s="103"/>
      <c r="BB48" s="103"/>
      <c r="BC48" s="98" t="str">
        <f t="shared" si="7"/>
        <v/>
      </c>
      <c r="BD48" s="104" t="str">
        <f>IF(AND(BE47=1,BC48=""),1,"")</f>
        <v/>
      </c>
      <c r="BE48" s="104" t="str">
        <f>IF(AND(BE47=1,BD47=""),1,"")</f>
        <v/>
      </c>
      <c r="BF48" s="89" t="s">
        <v>196</v>
      </c>
      <c r="BG48" s="90" t="s">
        <v>97</v>
      </c>
      <c r="BH48" s="90" t="s">
        <v>97</v>
      </c>
      <c r="BI48" s="89" t="s">
        <v>196</v>
      </c>
      <c r="BJ48" s="87">
        <f>IF(L48-BG48&gt;0,1,0)</f>
        <v>0</v>
      </c>
      <c r="BK48" s="87">
        <f>IF(M48-BH48&gt;0,1,0)</f>
        <v>0</v>
      </c>
    </row>
    <row r="49" spans="1:63" ht="27" customHeight="1" thickBot="1" x14ac:dyDescent="0.3">
      <c r="B49" s="196">
        <f t="shared" si="3"/>
        <v>18</v>
      </c>
      <c r="C49" s="183"/>
      <c r="D49" s="183"/>
      <c r="E49" s="94"/>
      <c r="F49" s="183"/>
      <c r="G49" s="121"/>
      <c r="H49" s="121"/>
      <c r="I49" s="250"/>
      <c r="J49" s="137" t="str">
        <f>IF(E49="","",LEN(E49)-LEN(SUBSTITUTE(SUBSTITUTE(E49," ",),"　",)))</f>
        <v/>
      </c>
      <c r="K49" s="114"/>
      <c r="L49" s="115"/>
      <c r="M49" s="115"/>
      <c r="N49" s="116"/>
      <c r="O49" s="116"/>
      <c r="P49" s="1" t="str">
        <f>IF($B$4="","",IF($B$4="中学",$B$4&amp;C49,IF($B$4="高校",$B$4&amp;C49,C49)))</f>
        <v/>
      </c>
      <c r="Q49" s="112"/>
      <c r="R49" s="112"/>
      <c r="S49" s="112"/>
      <c r="T49" s="112"/>
      <c r="U49" s="113"/>
      <c r="V49" s="113"/>
      <c r="W49" s="113"/>
      <c r="X49" s="113"/>
      <c r="Y49" s="113"/>
      <c r="Z49" s="113"/>
      <c r="AA49" s="112"/>
      <c r="AB49" s="112"/>
      <c r="AC49" s="57"/>
      <c r="AG49" s="2">
        <f>COUNTA(G49,H49,I49)</f>
        <v>0</v>
      </c>
      <c r="AH49" s="3">
        <v>18</v>
      </c>
      <c r="AI49" s="95" t="str">
        <f>IF(D49="","",C49&amp;D49)</f>
        <v/>
      </c>
      <c r="AJ49" s="95">
        <f>IF(AI49="",1,AI49)</f>
        <v>1</v>
      </c>
      <c r="AK49" s="95">
        <f>IF(ISERROR(VLOOKUP(AJ49,$AI$13:AI48,1,FALSE)),0,VLOOKUP(AJ49,$AI$13:AI48,1,FALSE))</f>
        <v>0</v>
      </c>
      <c r="AL49" s="95">
        <f>IF(AK49&gt;1,1,0)</f>
        <v>0</v>
      </c>
      <c r="AM49" s="95" t="str">
        <f>D49&amp;E49</f>
        <v/>
      </c>
      <c r="AN49" s="95">
        <f>IF(AM49="",1,AM49)</f>
        <v>1</v>
      </c>
      <c r="AO49" s="95" t="str">
        <f>C49&amp;D49&amp;E49</f>
        <v/>
      </c>
      <c r="AP49" s="95">
        <f>IF(AO49="",1,AO49)</f>
        <v>1</v>
      </c>
      <c r="AQ49" s="104">
        <f>IF(ISERROR(VLOOKUP(AP49,$AO$13:AO48,1,FALSE)),0,VLOOKUP(AP49,$AO$13:AO48,1,FALSE))</f>
        <v>0</v>
      </c>
      <c r="AR49" s="104">
        <f>IF(AQ49&gt;1,1,0)</f>
        <v>0</v>
      </c>
      <c r="AS49" s="104">
        <f>AL49-AR49</f>
        <v>0</v>
      </c>
      <c r="AT49" s="3" t="str">
        <f>IF(AJ49=AK49,1,"")</f>
        <v/>
      </c>
      <c r="AU49" s="3">
        <f>C49</f>
        <v>0</v>
      </c>
      <c r="AV49" s="3">
        <f t="shared" si="6"/>
        <v>0</v>
      </c>
      <c r="AW49" s="3">
        <f t="shared" si="6"/>
        <v>0</v>
      </c>
      <c r="AZ49" s="96" t="str">
        <f>C49&amp;G49</f>
        <v/>
      </c>
      <c r="BA49" s="96" t="str">
        <f>$C49&amp;H49</f>
        <v/>
      </c>
      <c r="BB49" s="96" t="str">
        <f>$C49&amp;I49</f>
        <v/>
      </c>
      <c r="BC49" s="98" t="str">
        <f t="shared" si="7"/>
        <v/>
      </c>
      <c r="BD49" s="99">
        <f>IF(F49="",1,1)</f>
        <v>1</v>
      </c>
      <c r="BE49" s="100" t="str">
        <f>IF(G49="","",1)</f>
        <v/>
      </c>
      <c r="BF49" s="108"/>
      <c r="BG49" s="107" t="s">
        <v>24</v>
      </c>
      <c r="BH49" s="109"/>
      <c r="BI49" s="108"/>
      <c r="BJ49" s="107" t="s">
        <v>24</v>
      </c>
      <c r="BK49" s="87"/>
    </row>
    <row r="50" spans="1:63" ht="27" customHeight="1" x14ac:dyDescent="0.25">
      <c r="B50" s="197"/>
      <c r="C50" s="183"/>
      <c r="D50" s="183"/>
      <c r="E50" s="94"/>
      <c r="F50" s="183"/>
      <c r="G50" s="121"/>
      <c r="H50" s="121"/>
      <c r="I50" s="250"/>
      <c r="K50" s="114"/>
      <c r="L50" s="115"/>
      <c r="M50" s="115"/>
      <c r="N50" s="116"/>
      <c r="O50" s="116"/>
      <c r="Q50" s="112"/>
      <c r="R50" s="112"/>
      <c r="S50" s="112"/>
      <c r="T50" s="112"/>
      <c r="U50" s="112"/>
      <c r="V50" s="112"/>
      <c r="W50" s="113"/>
      <c r="X50" s="113"/>
      <c r="Y50" s="113"/>
      <c r="Z50" s="113"/>
      <c r="AA50" s="112"/>
      <c r="AB50" s="112"/>
      <c r="AC50" s="57"/>
      <c r="AI50" s="102"/>
      <c r="AJ50" s="102"/>
      <c r="AK50" s="102"/>
      <c r="AL50" s="102"/>
      <c r="AM50" s="102"/>
      <c r="AN50" s="102"/>
      <c r="AO50" s="102"/>
      <c r="AP50" s="102"/>
      <c r="AQ50" s="104"/>
      <c r="AR50" s="104"/>
      <c r="AS50" s="104"/>
      <c r="AZ50" s="103"/>
      <c r="BA50" s="103"/>
      <c r="BB50" s="103"/>
      <c r="BC50" s="98" t="str">
        <f t="shared" si="7"/>
        <v/>
      </c>
      <c r="BD50" s="104" t="str">
        <f>IF(AND(BE49=1,BC50=""),1,"")</f>
        <v/>
      </c>
      <c r="BE50" s="104" t="str">
        <f>IF(AND(BE49=1,BD49=""),1,"")</f>
        <v/>
      </c>
    </row>
    <row r="51" spans="1:63" ht="27" customHeight="1" x14ac:dyDescent="0.25">
      <c r="B51" s="196">
        <f t="shared" si="3"/>
        <v>19</v>
      </c>
      <c r="C51" s="183"/>
      <c r="D51" s="183"/>
      <c r="E51" s="94"/>
      <c r="F51" s="183"/>
      <c r="G51" s="121"/>
      <c r="H51" s="121"/>
      <c r="I51" s="250"/>
      <c r="J51" s="137" t="str">
        <f>IF(E51="","",LEN(E51)-LEN(SUBSTITUTE(SUBSTITUTE(E51," ",),"　",)))</f>
        <v/>
      </c>
      <c r="K51" s="114"/>
      <c r="L51" s="115"/>
      <c r="M51" s="115"/>
      <c r="N51" s="116"/>
      <c r="O51" s="116"/>
      <c r="P51" s="1" t="str">
        <f>IF($B$4="","",IF($B$4="中学",$B$4&amp;C51,IF($B$4="高校",$B$4&amp;C51,C51)))</f>
        <v/>
      </c>
      <c r="Q51" s="112"/>
      <c r="R51" s="112"/>
      <c r="S51" s="112"/>
      <c r="T51" s="112"/>
      <c r="U51" s="112"/>
      <c r="V51" s="112"/>
      <c r="W51" s="113"/>
      <c r="X51" s="113"/>
      <c r="Y51" s="113"/>
      <c r="Z51" s="113"/>
      <c r="AA51" s="112"/>
      <c r="AB51" s="112"/>
      <c r="AC51" s="57"/>
      <c r="AG51" s="2">
        <f>COUNTA(G51,H51,I51)</f>
        <v>0</v>
      </c>
      <c r="AH51" s="3">
        <v>19</v>
      </c>
      <c r="AI51" s="95" t="str">
        <f>IF(D51="","",C51&amp;D51)</f>
        <v/>
      </c>
      <c r="AJ51" s="95">
        <f>IF(AI51="",1,AI51)</f>
        <v>1</v>
      </c>
      <c r="AK51" s="95">
        <f>IF(ISERROR(VLOOKUP(AJ51,$AI$13:AI50,1,FALSE)),0,VLOOKUP(AJ51,$AI$13:AI50,1,FALSE))</f>
        <v>0</v>
      </c>
      <c r="AL51" s="95">
        <f>IF(AK51&gt;1,1,0)</f>
        <v>0</v>
      </c>
      <c r="AM51" s="95" t="str">
        <f>D51&amp;E51</f>
        <v/>
      </c>
      <c r="AN51" s="95">
        <f>IF(AM51="",1,AM51)</f>
        <v>1</v>
      </c>
      <c r="AO51" s="95" t="str">
        <f>C51&amp;D51&amp;E51</f>
        <v/>
      </c>
      <c r="AP51" s="95">
        <f>IF(AO51="",1,AO51)</f>
        <v>1</v>
      </c>
      <c r="AQ51" s="104">
        <f>IF(ISERROR(VLOOKUP(AP51,$AO$13:AO50,1,FALSE)),0,VLOOKUP(AP51,$AO$13:AO50,1,FALSE))</f>
        <v>0</v>
      </c>
      <c r="AR51" s="104">
        <f>IF(AQ51&gt;1,1,0)</f>
        <v>0</v>
      </c>
      <c r="AS51" s="104">
        <f>AL51-AR51</f>
        <v>0</v>
      </c>
      <c r="AT51" s="3" t="str">
        <f>IF(AJ51=AK51,1,"")</f>
        <v/>
      </c>
      <c r="AU51" s="3">
        <f>C51</f>
        <v>0</v>
      </c>
      <c r="AV51" s="3">
        <f>AU51</f>
        <v>0</v>
      </c>
      <c r="AW51" s="3">
        <f>AV51</f>
        <v>0</v>
      </c>
      <c r="AZ51" s="96" t="str">
        <f>C51&amp;G51</f>
        <v/>
      </c>
      <c r="BA51" s="96" t="str">
        <f>$C51&amp;H51</f>
        <v/>
      </c>
      <c r="BB51" s="96" t="str">
        <f>$C51&amp;I51</f>
        <v/>
      </c>
      <c r="BC51" s="98" t="str">
        <f t="shared" si="7"/>
        <v/>
      </c>
      <c r="BD51" s="99">
        <f>IF(F51="",1,1)</f>
        <v>1</v>
      </c>
      <c r="BE51" s="100" t="str">
        <f>IF(G51="","",1)</f>
        <v/>
      </c>
    </row>
    <row r="52" spans="1:63" ht="27" customHeight="1" x14ac:dyDescent="0.25">
      <c r="B52" s="197"/>
      <c r="C52" s="183"/>
      <c r="D52" s="183"/>
      <c r="E52" s="94"/>
      <c r="F52" s="183"/>
      <c r="G52" s="121"/>
      <c r="H52" s="121"/>
      <c r="I52" s="250"/>
      <c r="K52" s="114"/>
      <c r="L52" s="115"/>
      <c r="M52" s="115"/>
      <c r="N52" s="116"/>
      <c r="O52" s="116"/>
      <c r="Q52" s="112"/>
      <c r="R52" s="112"/>
      <c r="S52" s="112"/>
      <c r="T52" s="112"/>
      <c r="U52" s="112"/>
      <c r="V52" s="112"/>
      <c r="W52" s="113"/>
      <c r="X52" s="113"/>
      <c r="Y52" s="113"/>
      <c r="Z52" s="113"/>
      <c r="AA52" s="112"/>
      <c r="AB52" s="112"/>
      <c r="AC52" s="57"/>
      <c r="AI52" s="102"/>
      <c r="AJ52" s="102"/>
      <c r="AK52" s="102"/>
      <c r="AL52" s="102"/>
      <c r="AM52" s="102"/>
      <c r="AN52" s="102"/>
      <c r="AO52" s="102"/>
      <c r="AP52" s="102"/>
      <c r="AQ52" s="104"/>
      <c r="AR52" s="104"/>
      <c r="AS52" s="104"/>
      <c r="AZ52" s="103"/>
      <c r="BA52" s="103"/>
      <c r="BB52" s="103"/>
      <c r="BC52" s="98" t="str">
        <f t="shared" si="7"/>
        <v/>
      </c>
      <c r="BD52" s="104" t="str">
        <f>IF(AND(BE51=1,BC52=""),1,"")</f>
        <v/>
      </c>
      <c r="BE52" s="104" t="str">
        <f>IF(AND(BE51=1,BD51=""),1,"")</f>
        <v/>
      </c>
    </row>
    <row r="53" spans="1:63" ht="27" customHeight="1" thickBot="1" x14ac:dyDescent="0.3">
      <c r="B53" s="194">
        <f t="shared" si="3"/>
        <v>20</v>
      </c>
      <c r="C53" s="183"/>
      <c r="D53" s="183"/>
      <c r="E53" s="94"/>
      <c r="F53" s="183"/>
      <c r="G53" s="121"/>
      <c r="H53" s="121"/>
      <c r="I53" s="250"/>
      <c r="J53" s="137" t="str">
        <f>IF(E53="","",LEN(E53)-LEN(SUBSTITUTE(SUBSTITUTE(E53," ",),"　",)))</f>
        <v/>
      </c>
      <c r="K53" s="114"/>
      <c r="L53" s="115"/>
      <c r="M53" s="115"/>
      <c r="N53" s="115"/>
      <c r="O53" s="115"/>
      <c r="P53" s="1" t="str">
        <f>IF($B$4="","",IF($B$4="中学",$B$4&amp;C53,IF($B$4="高校",$B$4&amp;C53,C53)))</f>
        <v/>
      </c>
      <c r="Q53" s="113"/>
      <c r="R53" s="113"/>
      <c r="S53" s="113"/>
      <c r="T53" s="113"/>
      <c r="U53" s="112"/>
      <c r="V53" s="112"/>
      <c r="W53" s="113"/>
      <c r="X53" s="113"/>
      <c r="Y53" s="113"/>
      <c r="Z53" s="113"/>
      <c r="AA53" s="112"/>
      <c r="AB53" s="112"/>
      <c r="AC53" s="57"/>
      <c r="AG53" s="2">
        <f>COUNTA(G53,H53,I53)</f>
        <v>0</v>
      </c>
      <c r="AH53" s="3">
        <v>20</v>
      </c>
      <c r="AI53" s="95" t="str">
        <f>IF(D53="","",C53&amp;D53)</f>
        <v/>
      </c>
      <c r="AJ53" s="95">
        <f>IF(AI53="",1,AI53)</f>
        <v>1</v>
      </c>
      <c r="AK53" s="95">
        <f>IF(ISERROR(VLOOKUP(AJ53,$AI$13:AI52,1,FALSE)),0,VLOOKUP(AJ53,$AI$13:AI52,1,FALSE))</f>
        <v>0</v>
      </c>
      <c r="AL53" s="95">
        <f>IF(AK53&gt;1,1,0)</f>
        <v>0</v>
      </c>
      <c r="AM53" s="95" t="str">
        <f>D53&amp;E53</f>
        <v/>
      </c>
      <c r="AN53" s="95">
        <f>IF(AM53="",1,AM53)</f>
        <v>1</v>
      </c>
      <c r="AO53" s="95" t="str">
        <f>C53&amp;D53&amp;E53</f>
        <v/>
      </c>
      <c r="AP53" s="95">
        <f>IF(AO53="",1,AO53)</f>
        <v>1</v>
      </c>
      <c r="AQ53" s="104">
        <f>IF(ISERROR(VLOOKUP(AP53,$AO$13:AO52,1,FALSE)),0,VLOOKUP(AP53,$AO$13:AO52,1,FALSE))</f>
        <v>0</v>
      </c>
      <c r="AR53" s="104">
        <f>IF(AQ53&gt;1,1,0)</f>
        <v>0</v>
      </c>
      <c r="AS53" s="104">
        <f>AL53-AR53</f>
        <v>0</v>
      </c>
      <c r="AT53" s="3" t="str">
        <f>IF(AJ53=AK53,1,"")</f>
        <v/>
      </c>
      <c r="AU53" s="3">
        <f>C53</f>
        <v>0</v>
      </c>
      <c r="AV53" s="3">
        <f>AU53</f>
        <v>0</v>
      </c>
      <c r="AW53" s="3">
        <f>AV53</f>
        <v>0</v>
      </c>
      <c r="AZ53" s="96" t="str">
        <f>C53&amp;G53</f>
        <v/>
      </c>
      <c r="BA53" s="96" t="str">
        <f>$C53&amp;H53</f>
        <v/>
      </c>
      <c r="BB53" s="96" t="str">
        <f>$C53&amp;I53</f>
        <v/>
      </c>
      <c r="BC53" s="98" t="str">
        <f t="shared" si="7"/>
        <v/>
      </c>
      <c r="BD53" s="99">
        <f>IF(F53="",1,1)</f>
        <v>1</v>
      </c>
      <c r="BE53" s="100" t="str">
        <f>IF(G53="","",1)</f>
        <v/>
      </c>
    </row>
    <row r="54" spans="1:63" ht="27" customHeight="1" thickBot="1" x14ac:dyDescent="0.3">
      <c r="B54" s="195"/>
      <c r="C54" s="184"/>
      <c r="D54" s="184"/>
      <c r="E54" s="110"/>
      <c r="F54" s="184"/>
      <c r="G54" s="122"/>
      <c r="H54" s="122"/>
      <c r="I54" s="251"/>
      <c r="K54" s="114"/>
      <c r="L54" s="115"/>
      <c r="M54" s="115"/>
      <c r="N54" s="115"/>
      <c r="O54" s="115"/>
      <c r="Q54" s="113"/>
      <c r="R54" s="113"/>
      <c r="S54" s="113"/>
      <c r="T54" s="113"/>
      <c r="U54" s="112"/>
      <c r="V54" s="112"/>
      <c r="W54" s="113"/>
      <c r="X54" s="113"/>
      <c r="Y54" s="113"/>
      <c r="Z54" s="113"/>
      <c r="AA54" s="112"/>
      <c r="AB54" s="112"/>
      <c r="AC54" s="57"/>
      <c r="AI54" s="102"/>
      <c r="AJ54" s="102"/>
      <c r="AK54" s="102"/>
      <c r="AL54" s="102"/>
      <c r="AM54" s="102"/>
      <c r="AN54" s="102"/>
      <c r="AO54" s="102"/>
      <c r="AP54" s="102"/>
      <c r="AQ54" s="104"/>
      <c r="AR54" s="104"/>
      <c r="AS54" s="104"/>
      <c r="AZ54" s="103"/>
      <c r="BA54" s="103"/>
      <c r="BB54" s="103"/>
      <c r="BC54" s="98" t="str">
        <f t="shared" si="7"/>
        <v/>
      </c>
      <c r="BD54" s="104" t="str">
        <f>IF(AND(BE53=1,BC54=""),1,"")</f>
        <v/>
      </c>
      <c r="BE54" s="104" t="str">
        <f>IF(AND(BE53=1,BD53=""),1,"")</f>
        <v/>
      </c>
    </row>
    <row r="55" spans="1:63" ht="27" customHeight="1" thickBot="1" x14ac:dyDescent="0.3">
      <c r="A55" s="58">
        <f>COUNTA(E55,E57,E59,E61,E63,E65,E67,E69,E71,E73)</f>
        <v>0</v>
      </c>
      <c r="B55" s="195">
        <f t="shared" si="3"/>
        <v>21</v>
      </c>
      <c r="C55" s="189"/>
      <c r="D55" s="199"/>
      <c r="E55" s="111"/>
      <c r="F55" s="199"/>
      <c r="G55" s="123"/>
      <c r="H55" s="123"/>
      <c r="I55" s="253"/>
      <c r="J55" s="137" t="str">
        <f>IF(E55="","",LEN(E55)-LEN(SUBSTITUTE(SUBSTITUTE(E55," ",),"　",)))</f>
        <v/>
      </c>
      <c r="K55" s="114"/>
      <c r="L55" s="115"/>
      <c r="M55" s="115"/>
      <c r="N55" s="116"/>
      <c r="O55" s="116"/>
      <c r="P55" s="1" t="str">
        <f>IF($B$4="","",IF($B$4="中学",$B$4&amp;C55,IF($B$4="高校",$B$4&amp;C55,C55)))</f>
        <v/>
      </c>
      <c r="Q55" s="112"/>
      <c r="R55" s="112"/>
      <c r="S55" s="112"/>
      <c r="T55" s="112"/>
      <c r="U55" s="112"/>
      <c r="V55" s="112"/>
      <c r="W55" s="113"/>
      <c r="X55" s="113"/>
      <c r="Y55" s="113"/>
      <c r="Z55" s="113"/>
      <c r="AA55" s="112"/>
      <c r="AB55" s="112"/>
      <c r="AC55" s="57"/>
      <c r="AG55" s="2">
        <f>COUNTA(G55,H55,I55)</f>
        <v>0</v>
      </c>
      <c r="AH55" s="3">
        <v>21</v>
      </c>
      <c r="AI55" s="95" t="str">
        <f>IF(D55="","",C55&amp;D55)</f>
        <v/>
      </c>
      <c r="AJ55" s="95">
        <f>IF(AI55="",1,AI55)</f>
        <v>1</v>
      </c>
      <c r="AK55" s="95">
        <f>IF(ISERROR(VLOOKUP(AJ55,$AI$13:AI54,1,FALSE)),0,VLOOKUP(AJ55,$AI$13:AI54,1,FALSE))</f>
        <v>0</v>
      </c>
      <c r="AL55" s="95">
        <f>IF(AK55&gt;1,1,0)</f>
        <v>0</v>
      </c>
      <c r="AM55" s="95" t="str">
        <f>D55&amp;E55</f>
        <v/>
      </c>
      <c r="AN55" s="95">
        <f>IF(AM55="",1,AM55)</f>
        <v>1</v>
      </c>
      <c r="AO55" s="95" t="str">
        <f>C55&amp;D55&amp;E55</f>
        <v/>
      </c>
      <c r="AP55" s="95">
        <f>IF(AO55="",1,AO55)</f>
        <v>1</v>
      </c>
      <c r="AQ55" s="104">
        <f>IF(ISERROR(VLOOKUP(AP55,$AO$13:AO54,1,FALSE)),0,VLOOKUP(AP55,$AO$13:AO54,1,FALSE))</f>
        <v>0</v>
      </c>
      <c r="AR55" s="104">
        <f>IF(AQ55&gt;1,1,0)</f>
        <v>0</v>
      </c>
      <c r="AS55" s="104">
        <f>AL55-AR55</f>
        <v>0</v>
      </c>
      <c r="AT55" s="3" t="str">
        <f>IF(AJ55=AK55,1,"")</f>
        <v/>
      </c>
      <c r="AU55" s="3">
        <f>C55</f>
        <v>0</v>
      </c>
      <c r="AV55" s="3">
        <f>AU55</f>
        <v>0</v>
      </c>
      <c r="AW55" s="3">
        <f>AV55</f>
        <v>0</v>
      </c>
      <c r="AZ55" s="96" t="str">
        <f>C55&amp;G55</f>
        <v/>
      </c>
      <c r="BA55" s="96" t="str">
        <f>$C55&amp;H55</f>
        <v/>
      </c>
      <c r="BB55" s="96" t="str">
        <f>$C55&amp;I55</f>
        <v/>
      </c>
      <c r="BC55" s="98" t="str">
        <f t="shared" si="7"/>
        <v/>
      </c>
      <c r="BD55" s="99">
        <f>IF(F55="",1,1)</f>
        <v>1</v>
      </c>
      <c r="BE55" s="100" t="str">
        <f>IF(G55="","",1)</f>
        <v/>
      </c>
    </row>
    <row r="56" spans="1:63" ht="27" customHeight="1" x14ac:dyDescent="0.25">
      <c r="A56" s="101">
        <f>COUNTA(G55,G57,G59,G61,G63,G65,G67,G69,G71,G73)</f>
        <v>0</v>
      </c>
      <c r="B56" s="198"/>
      <c r="C56" s="183"/>
      <c r="D56" s="183"/>
      <c r="E56" s="94"/>
      <c r="F56" s="183"/>
      <c r="G56" s="121"/>
      <c r="H56" s="121"/>
      <c r="I56" s="250"/>
      <c r="K56" s="114"/>
      <c r="L56" s="115"/>
      <c r="M56" s="115"/>
      <c r="N56" s="116"/>
      <c r="O56" s="116"/>
      <c r="Q56" s="112"/>
      <c r="R56" s="112"/>
      <c r="S56" s="112"/>
      <c r="T56" s="112"/>
      <c r="U56" s="112"/>
      <c r="V56" s="112"/>
      <c r="W56" s="113"/>
      <c r="X56" s="113"/>
      <c r="Y56" s="113"/>
      <c r="Z56" s="113"/>
      <c r="AA56" s="112"/>
      <c r="AB56" s="112"/>
      <c r="AC56" s="57"/>
      <c r="AI56" s="102"/>
      <c r="AJ56" s="102"/>
      <c r="AK56" s="102"/>
      <c r="AL56" s="102"/>
      <c r="AM56" s="102"/>
      <c r="AN56" s="102"/>
      <c r="AO56" s="102"/>
      <c r="AP56" s="102"/>
      <c r="AQ56" s="104"/>
      <c r="AR56" s="104"/>
      <c r="AS56" s="104"/>
      <c r="AZ56" s="103"/>
      <c r="BA56" s="103"/>
      <c r="BB56" s="103"/>
      <c r="BC56" s="98" t="str">
        <f t="shared" si="7"/>
        <v/>
      </c>
      <c r="BD56" s="104" t="str">
        <f>IF(AND(BE55=1,BC56=""),1,"")</f>
        <v/>
      </c>
      <c r="BE56" s="104" t="str">
        <f>IF(AND(BE55=1,BD55=""),1,"")</f>
        <v/>
      </c>
    </row>
    <row r="57" spans="1:63" ht="27" customHeight="1" x14ac:dyDescent="0.25">
      <c r="B57" s="196">
        <f t="shared" si="3"/>
        <v>22</v>
      </c>
      <c r="C57" s="183"/>
      <c r="D57" s="183"/>
      <c r="E57" s="94"/>
      <c r="F57" s="183"/>
      <c r="G57" s="121"/>
      <c r="H57" s="121"/>
      <c r="I57" s="250"/>
      <c r="J57" s="137" t="str">
        <f>IF(E57="","",LEN(E57)-LEN(SUBSTITUTE(SUBSTITUTE(E57," ",),"　",)))</f>
        <v/>
      </c>
      <c r="K57" s="114"/>
      <c r="L57" s="116"/>
      <c r="M57" s="116"/>
      <c r="N57" s="116"/>
      <c r="O57" s="116"/>
      <c r="P57" s="1" t="str">
        <f>IF($B$4="","",IF($B$4="中学",$B$4&amp;C57,IF($B$4="高校",$B$4&amp;C57,C57)))</f>
        <v/>
      </c>
      <c r="Q57" s="112"/>
      <c r="R57" s="112"/>
      <c r="S57" s="112"/>
      <c r="T57" s="112"/>
      <c r="U57" s="113"/>
      <c r="V57" s="113"/>
      <c r="W57" s="112"/>
      <c r="X57" s="112"/>
      <c r="Y57" s="112"/>
      <c r="Z57" s="112"/>
      <c r="AA57" s="113"/>
      <c r="AB57" s="113"/>
      <c r="AC57" s="57"/>
      <c r="AG57" s="2">
        <f>COUNTA(G57,H57,I57)</f>
        <v>0</v>
      </c>
      <c r="AH57" s="3">
        <v>22</v>
      </c>
      <c r="AI57" s="95" t="str">
        <f>IF(D57="","",C57&amp;D57)</f>
        <v/>
      </c>
      <c r="AJ57" s="95">
        <f>IF(AI57="",1,AI57)</f>
        <v>1</v>
      </c>
      <c r="AK57" s="95">
        <f>IF(ISERROR(VLOOKUP(AJ57,$AI$13:AI56,1,FALSE)),0,VLOOKUP(AJ57,$AI$13:AI56,1,FALSE))</f>
        <v>0</v>
      </c>
      <c r="AL57" s="95">
        <f>IF(AK57&gt;1,1,0)</f>
        <v>0</v>
      </c>
      <c r="AM57" s="95" t="str">
        <f>D57&amp;E57</f>
        <v/>
      </c>
      <c r="AN57" s="95">
        <f>IF(AM57="",1,AM57)</f>
        <v>1</v>
      </c>
      <c r="AO57" s="95" t="str">
        <f>C57&amp;D57&amp;E57</f>
        <v/>
      </c>
      <c r="AP57" s="95">
        <f>IF(AO57="",1,AO57)</f>
        <v>1</v>
      </c>
      <c r="AQ57" s="104">
        <f>IF(ISERROR(VLOOKUP(AP57,$AO$13:AO56,1,FALSE)),0,VLOOKUP(AP57,$AO$13:AO56,1,FALSE))</f>
        <v>0</v>
      </c>
      <c r="AR57" s="104">
        <f>IF(AQ57&gt;1,1,0)</f>
        <v>0</v>
      </c>
      <c r="AS57" s="104">
        <f>AL57-AR57</f>
        <v>0</v>
      </c>
      <c r="AT57" s="3" t="str">
        <f>IF(AJ57=AK57,1,"")</f>
        <v/>
      </c>
      <c r="AU57" s="3">
        <f>C57</f>
        <v>0</v>
      </c>
      <c r="AV57" s="3">
        <f>AU57</f>
        <v>0</v>
      </c>
      <c r="AW57" s="3">
        <f>AV57</f>
        <v>0</v>
      </c>
      <c r="AZ57" s="96" t="str">
        <f>C57&amp;G57</f>
        <v/>
      </c>
      <c r="BA57" s="96" t="str">
        <f>$C57&amp;H57</f>
        <v/>
      </c>
      <c r="BB57" s="96" t="str">
        <f>$C57&amp;I57</f>
        <v/>
      </c>
      <c r="BC57" s="98" t="str">
        <f t="shared" si="7"/>
        <v/>
      </c>
      <c r="BD57" s="99">
        <f>IF(F57="",1,1)</f>
        <v>1</v>
      </c>
      <c r="BE57" s="100" t="str">
        <f>IF(G57="","",1)</f>
        <v/>
      </c>
    </row>
    <row r="58" spans="1:63" ht="27" customHeight="1" x14ac:dyDescent="0.25">
      <c r="B58" s="197"/>
      <c r="C58" s="183"/>
      <c r="D58" s="183"/>
      <c r="E58" s="94"/>
      <c r="F58" s="183"/>
      <c r="G58" s="121"/>
      <c r="H58" s="121"/>
      <c r="I58" s="250"/>
      <c r="K58" s="114"/>
      <c r="L58" s="115"/>
      <c r="M58" s="115"/>
      <c r="N58" s="116"/>
      <c r="O58" s="116"/>
      <c r="Q58" s="112"/>
      <c r="R58" s="112"/>
      <c r="S58" s="112"/>
      <c r="T58" s="112"/>
      <c r="U58" s="112"/>
      <c r="V58" s="112"/>
      <c r="W58" s="113"/>
      <c r="X58" s="113"/>
      <c r="Y58" s="113"/>
      <c r="Z58" s="113"/>
      <c r="AA58" s="112"/>
      <c r="AB58" s="112"/>
      <c r="AC58" s="57"/>
      <c r="AI58" s="102"/>
      <c r="AJ58" s="102"/>
      <c r="AK58" s="102"/>
      <c r="AL58" s="102"/>
      <c r="AM58" s="102"/>
      <c r="AN58" s="102"/>
      <c r="AO58" s="102"/>
      <c r="AP58" s="102"/>
      <c r="AQ58" s="104"/>
      <c r="AR58" s="104"/>
      <c r="AS58" s="104"/>
      <c r="AZ58" s="103"/>
      <c r="BA58" s="103"/>
      <c r="BB58" s="103"/>
      <c r="BC58" s="98" t="str">
        <f t="shared" si="7"/>
        <v/>
      </c>
      <c r="BD58" s="104" t="str">
        <f>IF(AND(BE57=1,BC58=""),1,"")</f>
        <v/>
      </c>
      <c r="BE58" s="104" t="str">
        <f>IF(AND(BE57=1,BD57=""),1,"")</f>
        <v/>
      </c>
    </row>
    <row r="59" spans="1:63" ht="27" customHeight="1" x14ac:dyDescent="0.25">
      <c r="B59" s="196">
        <f t="shared" si="3"/>
        <v>23</v>
      </c>
      <c r="C59" s="183"/>
      <c r="D59" s="183"/>
      <c r="E59" s="94"/>
      <c r="F59" s="183"/>
      <c r="G59" s="121"/>
      <c r="H59" s="121"/>
      <c r="I59" s="250"/>
      <c r="J59" s="137" t="str">
        <f>IF(E59="","",LEN(E59)-LEN(SUBSTITUTE(SUBSTITUTE(E59," ",),"　",)))</f>
        <v/>
      </c>
      <c r="K59" s="114"/>
      <c r="L59" s="116"/>
      <c r="M59" s="116"/>
      <c r="N59" s="116"/>
      <c r="O59" s="116"/>
      <c r="P59" s="1" t="str">
        <f>IF($B$4="","",IF($B$4="中学",$B$4&amp;C59,IF($B$4="高校",$B$4&amp;C59,C59)))</f>
        <v/>
      </c>
      <c r="Q59" s="112"/>
      <c r="R59" s="112"/>
      <c r="S59" s="112"/>
      <c r="T59" s="112"/>
      <c r="U59" s="112"/>
      <c r="V59" s="112"/>
      <c r="W59" s="113"/>
      <c r="X59" s="113"/>
      <c r="Y59" s="113"/>
      <c r="Z59" s="113"/>
      <c r="AA59" s="112"/>
      <c r="AB59" s="112"/>
      <c r="AC59" s="57"/>
      <c r="AG59" s="2">
        <f>COUNTA(G59,H59,I59)</f>
        <v>0</v>
      </c>
      <c r="AH59" s="3">
        <v>23</v>
      </c>
      <c r="AI59" s="95" t="str">
        <f>IF(D59="","",C59&amp;D59)</f>
        <v/>
      </c>
      <c r="AJ59" s="95">
        <f>IF(AI59="",1,AI59)</f>
        <v>1</v>
      </c>
      <c r="AK59" s="95">
        <f>IF(ISERROR(VLOOKUP(AJ59,$AI$13:AI58,1,FALSE)),0,VLOOKUP(AJ59,$AI$13:AI58,1,FALSE))</f>
        <v>0</v>
      </c>
      <c r="AL59" s="95">
        <f>IF(AK59&gt;1,1,0)</f>
        <v>0</v>
      </c>
      <c r="AM59" s="95" t="str">
        <f>D59&amp;E59</f>
        <v/>
      </c>
      <c r="AN59" s="95">
        <f>IF(AM59="",1,AM59)</f>
        <v>1</v>
      </c>
      <c r="AO59" s="95" t="str">
        <f>C59&amp;D59&amp;E59</f>
        <v/>
      </c>
      <c r="AP59" s="95">
        <f>IF(AO59="",1,AO59)</f>
        <v>1</v>
      </c>
      <c r="AQ59" s="104">
        <f>IF(ISERROR(VLOOKUP(AP59,$AO$13:AO58,1,FALSE)),0,VLOOKUP(AP59,$AO$13:AO58,1,FALSE))</f>
        <v>0</v>
      </c>
      <c r="AR59" s="104">
        <f>IF(AQ59&gt;1,1,0)</f>
        <v>0</v>
      </c>
      <c r="AS59" s="104">
        <f>AL59-AR59</f>
        <v>0</v>
      </c>
      <c r="AT59" s="3" t="str">
        <f>IF(AJ59=AK59,1,"")</f>
        <v/>
      </c>
      <c r="AU59" s="3">
        <f>C59</f>
        <v>0</v>
      </c>
      <c r="AV59" s="3">
        <f>AU59</f>
        <v>0</v>
      </c>
      <c r="AW59" s="3">
        <f>AV59</f>
        <v>0</v>
      </c>
      <c r="AZ59" s="96" t="str">
        <f>C59&amp;G59</f>
        <v/>
      </c>
      <c r="BA59" s="96" t="str">
        <f>$C59&amp;H59</f>
        <v/>
      </c>
      <c r="BB59" s="96" t="str">
        <f>$C59&amp;I59</f>
        <v/>
      </c>
      <c r="BC59" s="98" t="str">
        <f t="shared" si="7"/>
        <v/>
      </c>
      <c r="BD59" s="99">
        <f>IF(F59="",1,1)</f>
        <v>1</v>
      </c>
      <c r="BE59" s="100" t="str">
        <f>IF(G59="","",1)</f>
        <v/>
      </c>
    </row>
    <row r="60" spans="1:63" ht="27" customHeight="1" x14ac:dyDescent="0.25">
      <c r="B60" s="197"/>
      <c r="C60" s="183"/>
      <c r="D60" s="183"/>
      <c r="E60" s="94"/>
      <c r="F60" s="183"/>
      <c r="G60" s="121"/>
      <c r="H60" s="121"/>
      <c r="I60" s="250"/>
      <c r="K60" s="114"/>
      <c r="L60" s="115"/>
      <c r="M60" s="115"/>
      <c r="N60" s="116"/>
      <c r="O60" s="116"/>
      <c r="Q60" s="112"/>
      <c r="R60" s="112"/>
      <c r="S60" s="112"/>
      <c r="T60" s="112"/>
      <c r="U60" s="112"/>
      <c r="V60" s="112"/>
      <c r="W60" s="112"/>
      <c r="X60" s="112"/>
      <c r="Y60" s="112"/>
      <c r="Z60" s="112"/>
      <c r="AA60" s="112"/>
      <c r="AB60" s="112"/>
      <c r="AC60" s="57"/>
      <c r="AI60" s="102"/>
      <c r="AJ60" s="102"/>
      <c r="AK60" s="102"/>
      <c r="AL60" s="102"/>
      <c r="AM60" s="102"/>
      <c r="AN60" s="102"/>
      <c r="AO60" s="102"/>
      <c r="AP60" s="102"/>
      <c r="AQ60" s="104"/>
      <c r="AR60" s="104"/>
      <c r="AS60" s="104"/>
      <c r="AZ60" s="103"/>
      <c r="BA60" s="103"/>
      <c r="BB60" s="103"/>
      <c r="BC60" s="98" t="str">
        <f t="shared" si="7"/>
        <v/>
      </c>
      <c r="BD60" s="104" t="str">
        <f>IF(AND(BE59=1,BC60=""),1,"")</f>
        <v/>
      </c>
      <c r="BE60" s="104" t="str">
        <f>IF(AND(BE59=1,BD59=""),1,"")</f>
        <v/>
      </c>
    </row>
    <row r="61" spans="1:63" ht="27" customHeight="1" x14ac:dyDescent="0.25">
      <c r="B61" s="196">
        <f t="shared" si="3"/>
        <v>24</v>
      </c>
      <c r="C61" s="183"/>
      <c r="D61" s="183"/>
      <c r="E61" s="94"/>
      <c r="F61" s="183"/>
      <c r="G61" s="121"/>
      <c r="H61" s="121"/>
      <c r="I61" s="250"/>
      <c r="J61" s="137" t="str">
        <f>IF(E61="","",LEN(E61)-LEN(SUBSTITUTE(SUBSTITUTE(E61," ",),"　",)))</f>
        <v/>
      </c>
      <c r="K61" s="114"/>
      <c r="L61" s="116"/>
      <c r="M61" s="116"/>
      <c r="N61" s="116"/>
      <c r="O61" s="116"/>
      <c r="P61" s="1" t="str">
        <f>IF($B$4="","",IF($B$4="中学",$B$4&amp;C61,IF($B$4="高校",$B$4&amp;C61,C61)))</f>
        <v/>
      </c>
      <c r="Q61" s="112"/>
      <c r="R61" s="112"/>
      <c r="S61" s="112"/>
      <c r="T61" s="112"/>
      <c r="U61" s="112"/>
      <c r="V61" s="112"/>
      <c r="W61" s="113"/>
      <c r="X61" s="113"/>
      <c r="Y61" s="113"/>
      <c r="Z61" s="113"/>
      <c r="AA61" s="112"/>
      <c r="AB61" s="112"/>
      <c r="AC61" s="57"/>
      <c r="AG61" s="2">
        <f>COUNTA(G61,H61,I61)</f>
        <v>0</v>
      </c>
      <c r="AH61" s="3">
        <v>24</v>
      </c>
      <c r="AI61" s="95" t="str">
        <f>IF(D61="","",C61&amp;D61)</f>
        <v/>
      </c>
      <c r="AJ61" s="95">
        <f>IF(AI61="",1,AI61)</f>
        <v>1</v>
      </c>
      <c r="AK61" s="95">
        <f>IF(ISERROR(VLOOKUP(AJ61,$AI$13:AI60,1,FALSE)),0,VLOOKUP(AJ61,$AI$13:AI60,1,FALSE))</f>
        <v>0</v>
      </c>
      <c r="AL61" s="95">
        <f>IF(AK61&gt;1,1,0)</f>
        <v>0</v>
      </c>
      <c r="AM61" s="95" t="str">
        <f>D61&amp;E61</f>
        <v/>
      </c>
      <c r="AN61" s="95">
        <f>IF(AM61="",1,AM61)</f>
        <v>1</v>
      </c>
      <c r="AO61" s="95" t="str">
        <f>C61&amp;D61&amp;E61</f>
        <v/>
      </c>
      <c r="AP61" s="95">
        <f>IF(AO61="",1,AO61)</f>
        <v>1</v>
      </c>
      <c r="AQ61" s="104">
        <f>IF(ISERROR(VLOOKUP(AP61,$AO$13:AO60,1,FALSE)),0,VLOOKUP(AP61,$AO$13:AO60,1,FALSE))</f>
        <v>0</v>
      </c>
      <c r="AR61" s="104">
        <f>IF(AQ61&gt;1,1,0)</f>
        <v>0</v>
      </c>
      <c r="AS61" s="104">
        <f>AL61-AR61</f>
        <v>0</v>
      </c>
      <c r="AT61" s="3" t="str">
        <f>IF(AJ61=AK61,1,"")</f>
        <v/>
      </c>
      <c r="AU61" s="3">
        <f>C61</f>
        <v>0</v>
      </c>
      <c r="AV61" s="3">
        <f>AU61</f>
        <v>0</v>
      </c>
      <c r="AW61" s="3">
        <f>AV61</f>
        <v>0</v>
      </c>
      <c r="AZ61" s="96" t="str">
        <f>C61&amp;G61</f>
        <v/>
      </c>
      <c r="BA61" s="96" t="str">
        <f>$C61&amp;H61</f>
        <v/>
      </c>
      <c r="BB61" s="96" t="str">
        <f>$C61&amp;I61</f>
        <v/>
      </c>
      <c r="BC61" s="98" t="str">
        <f t="shared" si="7"/>
        <v/>
      </c>
      <c r="BD61" s="99">
        <f>IF(F61="",1,1)</f>
        <v>1</v>
      </c>
      <c r="BE61" s="100" t="str">
        <f>IF(G61="","",1)</f>
        <v/>
      </c>
    </row>
    <row r="62" spans="1:63" ht="27" customHeight="1" x14ac:dyDescent="0.25">
      <c r="B62" s="197"/>
      <c r="C62" s="183"/>
      <c r="D62" s="183"/>
      <c r="E62" s="94"/>
      <c r="F62" s="183"/>
      <c r="G62" s="121"/>
      <c r="H62" s="121"/>
      <c r="I62" s="250"/>
      <c r="K62" s="114"/>
      <c r="L62" s="116"/>
      <c r="M62" s="116"/>
      <c r="N62" s="116"/>
      <c r="O62" s="116"/>
      <c r="Q62" s="112"/>
      <c r="R62" s="112"/>
      <c r="S62" s="112"/>
      <c r="T62" s="112"/>
      <c r="U62" s="112"/>
      <c r="V62" s="112"/>
      <c r="W62" s="113"/>
      <c r="X62" s="113"/>
      <c r="Y62" s="113"/>
      <c r="Z62" s="113"/>
      <c r="AA62" s="112"/>
      <c r="AB62" s="112"/>
      <c r="AC62" s="57"/>
      <c r="AI62" s="102"/>
      <c r="AJ62" s="102"/>
      <c r="AK62" s="102"/>
      <c r="AL62" s="102"/>
      <c r="AM62" s="102"/>
      <c r="AN62" s="102"/>
      <c r="AO62" s="102"/>
      <c r="AP62" s="102"/>
      <c r="AQ62" s="104"/>
      <c r="AR62" s="104"/>
      <c r="AS62" s="104"/>
      <c r="AZ62" s="103"/>
      <c r="BA62" s="103"/>
      <c r="BB62" s="103"/>
      <c r="BC62" s="98" t="str">
        <f t="shared" si="7"/>
        <v/>
      </c>
      <c r="BD62" s="104" t="str">
        <f>IF(AND(BE61=1,BC62=""),1,"")</f>
        <v/>
      </c>
      <c r="BE62" s="104" t="str">
        <f>IF(AND(BE61=1,BD61=""),1,"")</f>
        <v/>
      </c>
    </row>
    <row r="63" spans="1:63" ht="27" customHeight="1" x14ac:dyDescent="0.25">
      <c r="B63" s="196">
        <f t="shared" si="3"/>
        <v>25</v>
      </c>
      <c r="C63" s="183"/>
      <c r="D63" s="183"/>
      <c r="E63" s="94"/>
      <c r="F63" s="183"/>
      <c r="G63" s="121"/>
      <c r="H63" s="121"/>
      <c r="I63" s="250"/>
      <c r="J63" s="137" t="str">
        <f>IF(E63="","",LEN(E63)-LEN(SUBSTITUTE(SUBSTITUTE(E63," ",),"　",)))</f>
        <v/>
      </c>
      <c r="K63" s="114"/>
      <c r="L63" s="115"/>
      <c r="M63" s="115"/>
      <c r="N63" s="116"/>
      <c r="O63" s="116"/>
      <c r="P63" s="1" t="str">
        <f>IF($B$4="","",IF($B$4="中学",$B$4&amp;C63,IF($B$4="高校",$B$4&amp;C63,C63)))</f>
        <v/>
      </c>
      <c r="Q63" s="112"/>
      <c r="R63" s="112"/>
      <c r="S63" s="112"/>
      <c r="T63" s="112"/>
      <c r="U63" s="112"/>
      <c r="V63" s="112"/>
      <c r="W63" s="112"/>
      <c r="X63" s="112"/>
      <c r="Y63" s="112"/>
      <c r="Z63" s="112"/>
      <c r="AA63" s="112"/>
      <c r="AB63" s="112"/>
      <c r="AC63" s="57"/>
      <c r="AG63" s="2">
        <f>COUNTA(G63,H63,I63)</f>
        <v>0</v>
      </c>
      <c r="AH63" s="3">
        <v>25</v>
      </c>
      <c r="AI63" s="95" t="str">
        <f>IF(D63="","",C63&amp;D63)</f>
        <v/>
      </c>
      <c r="AJ63" s="95">
        <f>IF(AI63="",1,AI63)</f>
        <v>1</v>
      </c>
      <c r="AK63" s="95">
        <f>IF(ISERROR(VLOOKUP(AJ63,$AI$13:AI62,1,FALSE)),0,VLOOKUP(AJ63,$AI$13:AI62,1,FALSE))</f>
        <v>0</v>
      </c>
      <c r="AL63" s="95">
        <f>IF(AK63&gt;1,1,0)</f>
        <v>0</v>
      </c>
      <c r="AM63" s="95" t="str">
        <f>D63&amp;E63</f>
        <v/>
      </c>
      <c r="AN63" s="95">
        <f>IF(AM63="",1,AM63)</f>
        <v>1</v>
      </c>
      <c r="AO63" s="95" t="str">
        <f>C63&amp;D63&amp;E63</f>
        <v/>
      </c>
      <c r="AP63" s="95">
        <f>IF(AO63="",1,AO63)</f>
        <v>1</v>
      </c>
      <c r="AQ63" s="104">
        <f>IF(ISERROR(VLOOKUP(AP63,$AO$13:AO62,1,FALSE)),0,VLOOKUP(AP63,$AO$13:AO62,1,FALSE))</f>
        <v>0</v>
      </c>
      <c r="AR63" s="104">
        <f>IF(AQ63&gt;1,1,0)</f>
        <v>0</v>
      </c>
      <c r="AS63" s="104">
        <f>AL63-AR63</f>
        <v>0</v>
      </c>
      <c r="AT63" s="3" t="str">
        <f>IF(AJ63=AK63,1,"")</f>
        <v/>
      </c>
      <c r="AU63" s="3">
        <f>C63</f>
        <v>0</v>
      </c>
      <c r="AV63" s="3">
        <f>AU63</f>
        <v>0</v>
      </c>
      <c r="AW63" s="3">
        <f>AV63</f>
        <v>0</v>
      </c>
      <c r="AZ63" s="96" t="str">
        <f>C63&amp;G63</f>
        <v/>
      </c>
      <c r="BA63" s="96" t="str">
        <f>$C63&amp;H63</f>
        <v/>
      </c>
      <c r="BB63" s="96" t="str">
        <f>$C63&amp;I63</f>
        <v/>
      </c>
      <c r="BC63" s="98" t="str">
        <f t="shared" si="7"/>
        <v/>
      </c>
      <c r="BD63" s="99">
        <f>IF(F63="",1,1)</f>
        <v>1</v>
      </c>
      <c r="BE63" s="100" t="str">
        <f>IF(G63="","",1)</f>
        <v/>
      </c>
    </row>
    <row r="64" spans="1:63" ht="27" customHeight="1" x14ac:dyDescent="0.25">
      <c r="B64" s="197"/>
      <c r="C64" s="183"/>
      <c r="D64" s="183"/>
      <c r="E64" s="94"/>
      <c r="F64" s="183"/>
      <c r="G64" s="121"/>
      <c r="H64" s="121"/>
      <c r="I64" s="250"/>
      <c r="K64" s="114"/>
      <c r="L64" s="115"/>
      <c r="M64" s="115"/>
      <c r="N64" s="116"/>
      <c r="O64" s="116"/>
      <c r="Q64" s="112"/>
      <c r="R64" s="112"/>
      <c r="S64" s="112"/>
      <c r="T64" s="112"/>
      <c r="U64" s="112"/>
      <c r="V64" s="112"/>
      <c r="W64" s="112"/>
      <c r="X64" s="112"/>
      <c r="Y64" s="112"/>
      <c r="Z64" s="112"/>
      <c r="AA64" s="112"/>
      <c r="AB64" s="112"/>
      <c r="AC64" s="57"/>
      <c r="AI64" s="102"/>
      <c r="AJ64" s="102"/>
      <c r="AK64" s="102"/>
      <c r="AL64" s="102"/>
      <c r="AM64" s="102"/>
      <c r="AN64" s="102"/>
      <c r="AO64" s="102"/>
      <c r="AP64" s="102"/>
      <c r="AQ64" s="104"/>
      <c r="AR64" s="104"/>
      <c r="AS64" s="104"/>
      <c r="AZ64" s="103"/>
      <c r="BA64" s="103"/>
      <c r="BB64" s="103"/>
      <c r="BC64" s="98" t="str">
        <f t="shared" si="7"/>
        <v/>
      </c>
      <c r="BD64" s="104" t="str">
        <f>IF(AND(BE63=1,BC64=""),1,"")</f>
        <v/>
      </c>
      <c r="BE64" s="104" t="str">
        <f>IF(AND(BE63=1,BD63=""),1,"")</f>
        <v/>
      </c>
    </row>
    <row r="65" spans="1:57" ht="27" customHeight="1" x14ac:dyDescent="0.25">
      <c r="B65" s="196">
        <f t="shared" si="3"/>
        <v>26</v>
      </c>
      <c r="C65" s="183"/>
      <c r="D65" s="183"/>
      <c r="E65" s="94"/>
      <c r="F65" s="183"/>
      <c r="G65" s="121"/>
      <c r="H65" s="121"/>
      <c r="I65" s="250"/>
      <c r="J65" s="137" t="str">
        <f>IF(E65="","",LEN(E65)-LEN(SUBSTITUTE(SUBSTITUTE(E65," ",),"　",)))</f>
        <v/>
      </c>
      <c r="K65" s="117"/>
      <c r="L65" s="115"/>
      <c r="M65" s="115"/>
      <c r="N65" s="116"/>
      <c r="O65" s="116"/>
      <c r="P65" s="1" t="str">
        <f>IF($B$4="","",IF($B$4="中学",$B$4&amp;C65,IF($B$4="高校",$B$4&amp;C65,C65)))</f>
        <v/>
      </c>
      <c r="Q65" s="112"/>
      <c r="R65" s="112"/>
      <c r="S65" s="112"/>
      <c r="T65" s="112"/>
      <c r="U65" s="112"/>
      <c r="V65" s="112"/>
      <c r="W65" s="113"/>
      <c r="X65" s="113"/>
      <c r="Y65" s="113"/>
      <c r="Z65" s="113"/>
      <c r="AA65" s="112"/>
      <c r="AB65" s="112"/>
      <c r="AC65" s="57"/>
      <c r="AG65" s="2">
        <f>COUNTA(G65,H65,I65)</f>
        <v>0</v>
      </c>
      <c r="AH65" s="3">
        <v>26</v>
      </c>
      <c r="AI65" s="95" t="str">
        <f>IF(D65="","",C65&amp;D65)</f>
        <v/>
      </c>
      <c r="AJ65" s="95">
        <f>IF(AI65="",1,AI65)</f>
        <v>1</v>
      </c>
      <c r="AK65" s="95">
        <f>IF(ISERROR(VLOOKUP(AJ65,$AI$13:AI64,1,FALSE)),0,VLOOKUP(AJ65,$AI$13:AI64,1,FALSE))</f>
        <v>0</v>
      </c>
      <c r="AL65" s="95">
        <f>IF(AK65&gt;1,1,0)</f>
        <v>0</v>
      </c>
      <c r="AM65" s="95" t="str">
        <f>D65&amp;E65</f>
        <v/>
      </c>
      <c r="AN65" s="95">
        <f>IF(AM65="",1,AM65)</f>
        <v>1</v>
      </c>
      <c r="AO65" s="95" t="str">
        <f>C65&amp;D65&amp;E65</f>
        <v/>
      </c>
      <c r="AP65" s="95">
        <f>IF(AO65="",1,AO65)</f>
        <v>1</v>
      </c>
      <c r="AQ65" s="104">
        <f>IF(ISERROR(VLOOKUP(AP65,$AO$13:AO64,1,FALSE)),0,VLOOKUP(AP65,$AO$13:AO64,1,FALSE))</f>
        <v>0</v>
      </c>
      <c r="AR65" s="104">
        <f>IF(AQ65&gt;1,1,0)</f>
        <v>0</v>
      </c>
      <c r="AS65" s="104">
        <f>AL65-AR65</f>
        <v>0</v>
      </c>
      <c r="AT65" s="3" t="str">
        <f>IF(AJ65=AK65,1,"")</f>
        <v/>
      </c>
      <c r="AU65" s="3">
        <f>C65</f>
        <v>0</v>
      </c>
      <c r="AV65" s="3">
        <f>AU65</f>
        <v>0</v>
      </c>
      <c r="AW65" s="3">
        <f>AV65</f>
        <v>0</v>
      </c>
      <c r="AZ65" s="96" t="str">
        <f>C65&amp;G65</f>
        <v/>
      </c>
      <c r="BA65" s="96" t="str">
        <f>$C65&amp;H65</f>
        <v/>
      </c>
      <c r="BB65" s="96" t="str">
        <f>$C65&amp;I65</f>
        <v/>
      </c>
      <c r="BC65" s="98" t="str">
        <f t="shared" si="7"/>
        <v/>
      </c>
      <c r="BD65" s="99">
        <f>IF(F65="",1,1)</f>
        <v>1</v>
      </c>
      <c r="BE65" s="100" t="str">
        <f>IF(G65="","",1)</f>
        <v/>
      </c>
    </row>
    <row r="66" spans="1:57" ht="27" customHeight="1" x14ac:dyDescent="0.25">
      <c r="B66" s="197"/>
      <c r="C66" s="183"/>
      <c r="D66" s="183"/>
      <c r="E66" s="94"/>
      <c r="F66" s="183"/>
      <c r="G66" s="121"/>
      <c r="H66" s="121"/>
      <c r="I66" s="250"/>
      <c r="K66" s="114"/>
      <c r="L66" s="115"/>
      <c r="M66" s="115"/>
      <c r="N66" s="116"/>
      <c r="O66" s="116"/>
      <c r="Q66" s="112"/>
      <c r="R66" s="112"/>
      <c r="S66" s="112"/>
      <c r="T66" s="112"/>
      <c r="U66" s="112"/>
      <c r="V66" s="112"/>
      <c r="W66" s="112"/>
      <c r="X66" s="112"/>
      <c r="Y66" s="112"/>
      <c r="Z66" s="112"/>
      <c r="AA66" s="112"/>
      <c r="AB66" s="112"/>
      <c r="AC66" s="57"/>
      <c r="AI66" s="102"/>
      <c r="AJ66" s="102"/>
      <c r="AK66" s="102"/>
      <c r="AL66" s="102"/>
      <c r="AM66" s="102"/>
      <c r="AN66" s="102"/>
      <c r="AO66" s="102"/>
      <c r="AP66" s="102"/>
      <c r="AQ66" s="104"/>
      <c r="AR66" s="104"/>
      <c r="AS66" s="104"/>
      <c r="AZ66" s="103"/>
      <c r="BA66" s="103"/>
      <c r="BB66" s="103"/>
      <c r="BC66" s="98" t="str">
        <f t="shared" si="7"/>
        <v/>
      </c>
      <c r="BD66" s="104" t="str">
        <f>IF(AND(BE65=1,BC66=""),1,"")</f>
        <v/>
      </c>
      <c r="BE66" s="104" t="str">
        <f>IF(AND(BE65=1,BD65=""),1,"")</f>
        <v/>
      </c>
    </row>
    <row r="67" spans="1:57" ht="27" customHeight="1" x14ac:dyDescent="0.25">
      <c r="B67" s="196">
        <f t="shared" si="3"/>
        <v>27</v>
      </c>
      <c r="C67" s="183"/>
      <c r="D67" s="183"/>
      <c r="E67" s="94"/>
      <c r="F67" s="183"/>
      <c r="G67" s="121"/>
      <c r="H67" s="121"/>
      <c r="I67" s="250"/>
      <c r="J67" s="137" t="str">
        <f>IF(E67="","",LEN(E67)-LEN(SUBSTITUTE(SUBSTITUTE(E67," ",),"　",)))</f>
        <v/>
      </c>
      <c r="K67" s="114"/>
      <c r="L67" s="116"/>
      <c r="M67" s="116"/>
      <c r="N67" s="116"/>
      <c r="O67" s="116"/>
      <c r="P67" s="1" t="str">
        <f>IF($B$4="","",IF($B$4="中学",$B$4&amp;C67,IF($B$4="高校",$B$4&amp;C67,C67)))</f>
        <v/>
      </c>
      <c r="Q67" s="112"/>
      <c r="R67" s="112"/>
      <c r="S67" s="112"/>
      <c r="T67" s="112"/>
      <c r="U67" s="112"/>
      <c r="V67" s="112"/>
      <c r="W67" s="113"/>
      <c r="X67" s="113"/>
      <c r="Y67" s="113"/>
      <c r="Z67" s="113"/>
      <c r="AA67" s="112"/>
      <c r="AB67" s="112"/>
      <c r="AC67" s="57"/>
      <c r="AG67" s="2">
        <f>COUNTA(G67,H67,I67)</f>
        <v>0</v>
      </c>
      <c r="AH67" s="3">
        <v>27</v>
      </c>
      <c r="AI67" s="95" t="str">
        <f>IF(D67="","",C67&amp;D67)</f>
        <v/>
      </c>
      <c r="AJ67" s="95">
        <f>IF(AI67="",1,AI67)</f>
        <v>1</v>
      </c>
      <c r="AK67" s="95">
        <f>IF(ISERROR(VLOOKUP(AJ67,$AI$13:AI66,1,FALSE)),0,VLOOKUP(AJ67,$AI$13:AI66,1,FALSE))</f>
        <v>0</v>
      </c>
      <c r="AL67" s="95">
        <f>IF(AK67&gt;1,1,0)</f>
        <v>0</v>
      </c>
      <c r="AM67" s="95" t="str">
        <f>D67&amp;E67</f>
        <v/>
      </c>
      <c r="AN67" s="95">
        <f>IF(AM67="",1,AM67)</f>
        <v>1</v>
      </c>
      <c r="AO67" s="95" t="str">
        <f>C67&amp;D67&amp;E67</f>
        <v/>
      </c>
      <c r="AP67" s="95">
        <f>IF(AO67="",1,AO67)</f>
        <v>1</v>
      </c>
      <c r="AQ67" s="104">
        <f>IF(ISERROR(VLOOKUP(AP67,$AO$13:AO66,1,FALSE)),0,VLOOKUP(AP67,$AO$13:AO66,1,FALSE))</f>
        <v>0</v>
      </c>
      <c r="AR67" s="104">
        <f>IF(AQ67&gt;1,1,0)</f>
        <v>0</v>
      </c>
      <c r="AS67" s="104">
        <f>AL67-AR67</f>
        <v>0</v>
      </c>
      <c r="AT67" s="3" t="str">
        <f>IF(AJ67=AK67,1,"")</f>
        <v/>
      </c>
      <c r="AU67" s="3">
        <f>C67</f>
        <v>0</v>
      </c>
      <c r="AV67" s="3">
        <f>AU67</f>
        <v>0</v>
      </c>
      <c r="AW67" s="3">
        <f>AV67</f>
        <v>0</v>
      </c>
      <c r="AZ67" s="96" t="str">
        <f>C67&amp;G67</f>
        <v/>
      </c>
      <c r="BA67" s="96" t="str">
        <f>$C67&amp;H67</f>
        <v/>
      </c>
      <c r="BB67" s="96" t="str">
        <f>$C67&amp;I67</f>
        <v/>
      </c>
      <c r="BC67" s="98" t="str">
        <f t="shared" si="7"/>
        <v/>
      </c>
      <c r="BD67" s="99">
        <f>IF(F67="",1,1)</f>
        <v>1</v>
      </c>
      <c r="BE67" s="100" t="str">
        <f>IF(G67="","",1)</f>
        <v/>
      </c>
    </row>
    <row r="68" spans="1:57" ht="27" customHeight="1" x14ac:dyDescent="0.25">
      <c r="B68" s="197"/>
      <c r="C68" s="183"/>
      <c r="D68" s="183"/>
      <c r="E68" s="94"/>
      <c r="F68" s="183"/>
      <c r="G68" s="121"/>
      <c r="H68" s="121"/>
      <c r="I68" s="250"/>
      <c r="K68" s="114"/>
      <c r="L68" s="115"/>
      <c r="M68" s="115"/>
      <c r="N68" s="116"/>
      <c r="O68" s="116"/>
      <c r="Q68" s="112"/>
      <c r="R68" s="112"/>
      <c r="S68" s="112"/>
      <c r="T68" s="112"/>
      <c r="U68" s="112"/>
      <c r="V68" s="112"/>
      <c r="W68" s="112"/>
      <c r="X68" s="112"/>
      <c r="Y68" s="112"/>
      <c r="Z68" s="112"/>
      <c r="AA68" s="112"/>
      <c r="AB68" s="112"/>
      <c r="AC68" s="57"/>
      <c r="AI68" s="102"/>
      <c r="AJ68" s="102"/>
      <c r="AK68" s="102"/>
      <c r="AL68" s="102"/>
      <c r="AM68" s="102"/>
      <c r="AN68" s="102"/>
      <c r="AO68" s="102"/>
      <c r="AP68" s="102"/>
      <c r="AQ68" s="104"/>
      <c r="AR68" s="104"/>
      <c r="AS68" s="104"/>
      <c r="AZ68" s="103"/>
      <c r="BA68" s="103"/>
      <c r="BB68" s="103"/>
      <c r="BC68" s="98" t="str">
        <f t="shared" si="7"/>
        <v/>
      </c>
      <c r="BD68" s="104" t="str">
        <f>IF(AND(BE67=1,BC68=""),1,"")</f>
        <v/>
      </c>
      <c r="BE68" s="104" t="str">
        <f>IF(AND(BE67=1,BD67=""),1,"")</f>
        <v/>
      </c>
    </row>
    <row r="69" spans="1:57" ht="27" customHeight="1" x14ac:dyDescent="0.25">
      <c r="B69" s="196">
        <f t="shared" si="3"/>
        <v>28</v>
      </c>
      <c r="C69" s="183"/>
      <c r="D69" s="183"/>
      <c r="E69" s="94"/>
      <c r="F69" s="183"/>
      <c r="G69" s="121"/>
      <c r="H69" s="121"/>
      <c r="I69" s="250"/>
      <c r="J69" s="137" t="str">
        <f>IF(E69="","",LEN(E69)-LEN(SUBSTITUTE(SUBSTITUTE(E69," ",),"　",)))</f>
        <v/>
      </c>
      <c r="K69" s="114"/>
      <c r="L69" s="115"/>
      <c r="M69" s="115"/>
      <c r="N69" s="116"/>
      <c r="O69" s="116"/>
      <c r="P69" s="1" t="str">
        <f>IF($B$4="","",IF($B$4="中学",$B$4&amp;C69,IF($B$4="高校",$B$4&amp;C69,C69)))</f>
        <v/>
      </c>
      <c r="Q69" s="112"/>
      <c r="R69" s="112"/>
      <c r="S69" s="112"/>
      <c r="T69" s="112"/>
      <c r="U69" s="113"/>
      <c r="V69" s="113"/>
      <c r="W69" s="113"/>
      <c r="X69" s="113"/>
      <c r="Y69" s="113"/>
      <c r="Z69" s="113"/>
      <c r="AA69" s="112"/>
      <c r="AB69" s="112"/>
      <c r="AC69" s="57"/>
      <c r="AG69" s="2">
        <f>COUNTA(G69,H69,I69)</f>
        <v>0</v>
      </c>
      <c r="AH69" s="3">
        <v>28</v>
      </c>
      <c r="AI69" s="95" t="str">
        <f>IF(D69="","",C69&amp;D69)</f>
        <v/>
      </c>
      <c r="AJ69" s="95">
        <f>IF(AI69="",1,AI69)</f>
        <v>1</v>
      </c>
      <c r="AK69" s="95">
        <f>IF(ISERROR(VLOOKUP(AJ69,$AI$13:AI68,1,FALSE)),0,VLOOKUP(AJ69,$AI$13:AI68,1,FALSE))</f>
        <v>0</v>
      </c>
      <c r="AL69" s="95">
        <f>IF(AK69&gt;1,1,0)</f>
        <v>0</v>
      </c>
      <c r="AM69" s="95" t="str">
        <f>D69&amp;E69</f>
        <v/>
      </c>
      <c r="AN69" s="95">
        <f>IF(AM69="",1,AM69)</f>
        <v>1</v>
      </c>
      <c r="AO69" s="95" t="str">
        <f>C69&amp;D69&amp;E69</f>
        <v/>
      </c>
      <c r="AP69" s="95">
        <f>IF(AO69="",1,AO69)</f>
        <v>1</v>
      </c>
      <c r="AQ69" s="104">
        <f>IF(ISERROR(VLOOKUP(AP69,$AO$13:AO68,1,FALSE)),0,VLOOKUP(AP69,$AO$13:AO68,1,FALSE))</f>
        <v>0</v>
      </c>
      <c r="AR69" s="104">
        <f>IF(AQ69&gt;1,1,0)</f>
        <v>0</v>
      </c>
      <c r="AS69" s="104">
        <f>AL69-AR69</f>
        <v>0</v>
      </c>
      <c r="AT69" s="3" t="str">
        <f>IF(AJ69=AK69,1,"")</f>
        <v/>
      </c>
      <c r="AU69" s="3">
        <f>C69</f>
        <v>0</v>
      </c>
      <c r="AV69" s="3">
        <f>AU69</f>
        <v>0</v>
      </c>
      <c r="AW69" s="3">
        <f>AV69</f>
        <v>0</v>
      </c>
      <c r="AZ69" s="96" t="str">
        <f>C69&amp;G69</f>
        <v/>
      </c>
      <c r="BA69" s="96" t="str">
        <f>$C69&amp;H69</f>
        <v/>
      </c>
      <c r="BB69" s="96" t="str">
        <f>$C69&amp;I69</f>
        <v/>
      </c>
      <c r="BC69" s="98" t="str">
        <f t="shared" si="7"/>
        <v/>
      </c>
      <c r="BD69" s="99">
        <f>IF(F69="",1,1)</f>
        <v>1</v>
      </c>
      <c r="BE69" s="100" t="str">
        <f>IF(G69="","",1)</f>
        <v/>
      </c>
    </row>
    <row r="70" spans="1:57" ht="27" customHeight="1" x14ac:dyDescent="0.25">
      <c r="B70" s="197"/>
      <c r="C70" s="183"/>
      <c r="D70" s="183"/>
      <c r="E70" s="94"/>
      <c r="F70" s="183"/>
      <c r="G70" s="121"/>
      <c r="H70" s="121"/>
      <c r="I70" s="250"/>
      <c r="K70" s="114"/>
      <c r="L70" s="115"/>
      <c r="M70" s="115"/>
      <c r="N70" s="116"/>
      <c r="O70" s="116"/>
      <c r="Q70" s="112"/>
      <c r="R70" s="112"/>
      <c r="S70" s="112"/>
      <c r="T70" s="112"/>
      <c r="U70" s="112"/>
      <c r="V70" s="112"/>
      <c r="W70" s="113"/>
      <c r="X70" s="113"/>
      <c r="Y70" s="113"/>
      <c r="Z70" s="113"/>
      <c r="AA70" s="112"/>
      <c r="AB70" s="112"/>
      <c r="AC70" s="57"/>
      <c r="AI70" s="102"/>
      <c r="AJ70" s="102"/>
      <c r="AK70" s="102"/>
      <c r="AL70" s="102"/>
      <c r="AM70" s="102"/>
      <c r="AN70" s="102"/>
      <c r="AO70" s="102"/>
      <c r="AP70" s="102"/>
      <c r="AQ70" s="104"/>
      <c r="AR70" s="104"/>
      <c r="AS70" s="104"/>
      <c r="AZ70" s="103"/>
      <c r="BA70" s="103"/>
      <c r="BB70" s="103"/>
      <c r="BC70" s="98" t="str">
        <f t="shared" si="7"/>
        <v/>
      </c>
      <c r="BD70" s="104" t="str">
        <f>IF(AND(BE69=1,BC70=""),1,"")</f>
        <v/>
      </c>
      <c r="BE70" s="104" t="str">
        <f>IF(AND(BE69=1,BD69=""),1,"")</f>
        <v/>
      </c>
    </row>
    <row r="71" spans="1:57" ht="27" customHeight="1" x14ac:dyDescent="0.25">
      <c r="B71" s="196">
        <f t="shared" si="3"/>
        <v>29</v>
      </c>
      <c r="C71" s="183"/>
      <c r="D71" s="183"/>
      <c r="E71" s="94"/>
      <c r="F71" s="183"/>
      <c r="G71" s="121"/>
      <c r="H71" s="121"/>
      <c r="I71" s="250"/>
      <c r="J71" s="137" t="str">
        <f>IF(E71="","",LEN(E71)-LEN(SUBSTITUTE(SUBSTITUTE(E71," ",),"　",)))</f>
        <v/>
      </c>
      <c r="K71" s="114"/>
      <c r="L71" s="115"/>
      <c r="M71" s="115"/>
      <c r="N71" s="116"/>
      <c r="O71" s="116"/>
      <c r="P71" s="1" t="str">
        <f>IF($B$4="","",IF($B$4="中学",$B$4&amp;C71,IF($B$4="高校",$B$4&amp;C71,C71)))</f>
        <v/>
      </c>
      <c r="Q71" s="112"/>
      <c r="R71" s="112"/>
      <c r="S71" s="112"/>
      <c r="T71" s="112"/>
      <c r="U71" s="112"/>
      <c r="V71" s="112"/>
      <c r="W71" s="113"/>
      <c r="X71" s="113"/>
      <c r="Y71" s="113"/>
      <c r="Z71" s="113"/>
      <c r="AA71" s="112"/>
      <c r="AB71" s="112"/>
      <c r="AC71" s="57"/>
      <c r="AG71" s="2">
        <f>COUNTA(G71,H71,I71)</f>
        <v>0</v>
      </c>
      <c r="AH71" s="3">
        <v>29</v>
      </c>
      <c r="AI71" s="95" t="str">
        <f>IF(D71="","",C71&amp;D71)</f>
        <v/>
      </c>
      <c r="AJ71" s="95">
        <f>IF(AI71="",1,AI71)</f>
        <v>1</v>
      </c>
      <c r="AK71" s="95">
        <f>IF(ISERROR(VLOOKUP(AJ71,$AI$13:AI70,1,FALSE)),0,VLOOKUP(AJ71,$AI$13:AI70,1,FALSE))</f>
        <v>0</v>
      </c>
      <c r="AL71" s="95">
        <f>IF(AK71&gt;1,1,0)</f>
        <v>0</v>
      </c>
      <c r="AM71" s="95" t="str">
        <f>D71&amp;E71</f>
        <v/>
      </c>
      <c r="AN71" s="95">
        <f>IF(AM71="",1,AM71)</f>
        <v>1</v>
      </c>
      <c r="AO71" s="95" t="str">
        <f>C71&amp;D71&amp;E71</f>
        <v/>
      </c>
      <c r="AP71" s="95">
        <f>IF(AO71="",1,AO71)</f>
        <v>1</v>
      </c>
      <c r="AQ71" s="104">
        <f>IF(ISERROR(VLOOKUP(AP71,$AO$13:AO70,1,FALSE)),0,VLOOKUP(AP71,$AO$13:AO70,1,FALSE))</f>
        <v>0</v>
      </c>
      <c r="AR71" s="104">
        <f>IF(AQ71&gt;1,1,0)</f>
        <v>0</v>
      </c>
      <c r="AS71" s="104">
        <f>AL71-AR71</f>
        <v>0</v>
      </c>
      <c r="AT71" s="3" t="str">
        <f>IF(AJ71=AK71,1,"")</f>
        <v/>
      </c>
      <c r="AU71" s="3">
        <f>C71</f>
        <v>0</v>
      </c>
      <c r="AV71" s="3">
        <f>AU71</f>
        <v>0</v>
      </c>
      <c r="AW71" s="3">
        <f>AV71</f>
        <v>0</v>
      </c>
      <c r="AZ71" s="96" t="str">
        <f>C71&amp;G71</f>
        <v/>
      </c>
      <c r="BA71" s="96" t="str">
        <f>$C71&amp;H71</f>
        <v/>
      </c>
      <c r="BB71" s="96" t="str">
        <f>$C71&amp;I71</f>
        <v/>
      </c>
      <c r="BC71" s="98" t="str">
        <f t="shared" si="7"/>
        <v/>
      </c>
      <c r="BD71" s="99">
        <f>IF(F71="",1,1)</f>
        <v>1</v>
      </c>
      <c r="BE71" s="100" t="str">
        <f>IF(G71="","",1)</f>
        <v/>
      </c>
    </row>
    <row r="72" spans="1:57" ht="27" customHeight="1" x14ac:dyDescent="0.25">
      <c r="B72" s="197"/>
      <c r="C72" s="183"/>
      <c r="D72" s="183"/>
      <c r="E72" s="94"/>
      <c r="F72" s="183"/>
      <c r="G72" s="121"/>
      <c r="H72" s="121"/>
      <c r="I72" s="250"/>
      <c r="K72" s="114"/>
      <c r="L72" s="115"/>
      <c r="M72" s="115"/>
      <c r="N72" s="116"/>
      <c r="O72" s="116"/>
      <c r="Q72" s="112"/>
      <c r="R72" s="112"/>
      <c r="S72" s="112"/>
      <c r="T72" s="112"/>
      <c r="U72" s="112"/>
      <c r="V72" s="112"/>
      <c r="W72" s="113"/>
      <c r="X72" s="113"/>
      <c r="Y72" s="113"/>
      <c r="Z72" s="113"/>
      <c r="AA72" s="112"/>
      <c r="AB72" s="112"/>
      <c r="AC72" s="57"/>
      <c r="AI72" s="102"/>
      <c r="AJ72" s="102"/>
      <c r="AK72" s="102"/>
      <c r="AL72" s="102"/>
      <c r="AM72" s="102"/>
      <c r="AN72" s="102"/>
      <c r="AO72" s="102"/>
      <c r="AP72" s="102"/>
      <c r="AQ72" s="104"/>
      <c r="AR72" s="104"/>
      <c r="AS72" s="104"/>
      <c r="AZ72" s="103"/>
      <c r="BA72" s="103"/>
      <c r="BB72" s="103"/>
      <c r="BC72" s="98" t="str">
        <f t="shared" si="7"/>
        <v/>
      </c>
      <c r="BD72" s="104" t="str">
        <f>IF(AND(BE71=1,BC72=""),1,"")</f>
        <v/>
      </c>
      <c r="BE72" s="104" t="str">
        <f>IF(AND(BE71=1,BD71=""),1,"")</f>
        <v/>
      </c>
    </row>
    <row r="73" spans="1:57" ht="27" customHeight="1" thickBot="1" x14ac:dyDescent="0.3">
      <c r="B73" s="194">
        <f t="shared" si="3"/>
        <v>30</v>
      </c>
      <c r="C73" s="183"/>
      <c r="D73" s="183"/>
      <c r="E73" s="94"/>
      <c r="F73" s="183"/>
      <c r="G73" s="121"/>
      <c r="H73" s="121"/>
      <c r="I73" s="250"/>
      <c r="J73" s="137" t="str">
        <f>IF(E73="","",LEN(E73)-LEN(SUBSTITUTE(SUBSTITUTE(E73," ",),"　",)))</f>
        <v/>
      </c>
      <c r="K73" s="114"/>
      <c r="L73" s="115"/>
      <c r="M73" s="115"/>
      <c r="N73" s="115"/>
      <c r="O73" s="115"/>
      <c r="P73" s="1" t="str">
        <f>IF($B$4="","",IF($B$4="中学",$B$4&amp;C73,IF($B$4="高校",$B$4&amp;C73,C73)))</f>
        <v/>
      </c>
      <c r="Q73" s="113"/>
      <c r="R73" s="113"/>
      <c r="S73" s="113"/>
      <c r="T73" s="113"/>
      <c r="U73" s="112"/>
      <c r="V73" s="112"/>
      <c r="W73" s="113"/>
      <c r="X73" s="113"/>
      <c r="Y73" s="113"/>
      <c r="Z73" s="113"/>
      <c r="AA73" s="112"/>
      <c r="AB73" s="112"/>
      <c r="AC73" s="57"/>
      <c r="AG73" s="2">
        <f>COUNTA(G73,H73,I73)</f>
        <v>0</v>
      </c>
      <c r="AH73" s="3">
        <v>30</v>
      </c>
      <c r="AI73" s="95" t="str">
        <f>IF(D73="","",C73&amp;D73)</f>
        <v/>
      </c>
      <c r="AJ73" s="95">
        <f>IF(AI73="",1,AI73)</f>
        <v>1</v>
      </c>
      <c r="AK73" s="95">
        <f>IF(ISERROR(VLOOKUP(AJ73,$AI$13:AI72,1,FALSE)),0,VLOOKUP(AJ73,$AI$13:AI72,1,FALSE))</f>
        <v>0</v>
      </c>
      <c r="AL73" s="95">
        <f>IF(AK73&gt;1,1,0)</f>
        <v>0</v>
      </c>
      <c r="AM73" s="95" t="str">
        <f>D73&amp;E73</f>
        <v/>
      </c>
      <c r="AN73" s="95">
        <f>IF(AM73="",1,AM73)</f>
        <v>1</v>
      </c>
      <c r="AO73" s="95" t="str">
        <f>C73&amp;D73&amp;E73</f>
        <v/>
      </c>
      <c r="AP73" s="95">
        <f>IF(AO73="",1,AO73)</f>
        <v>1</v>
      </c>
      <c r="AQ73" s="104">
        <f>IF(ISERROR(VLOOKUP(AP73,$AO$13:AO72,1,FALSE)),0,VLOOKUP(AP73,$AO$13:AO72,1,FALSE))</f>
        <v>0</v>
      </c>
      <c r="AR73" s="104">
        <f>IF(AQ73&gt;1,1,0)</f>
        <v>0</v>
      </c>
      <c r="AS73" s="104">
        <f>AL73-AR73</f>
        <v>0</v>
      </c>
      <c r="AT73" s="3" t="str">
        <f>IF(AJ73=AK73,1,"")</f>
        <v/>
      </c>
      <c r="AU73" s="3">
        <f>C73</f>
        <v>0</v>
      </c>
      <c r="AV73" s="3">
        <f>AU73</f>
        <v>0</v>
      </c>
      <c r="AW73" s="3">
        <f>AV73</f>
        <v>0</v>
      </c>
      <c r="AZ73" s="96" t="str">
        <f>C73&amp;G73</f>
        <v/>
      </c>
      <c r="BA73" s="96" t="str">
        <f>$C73&amp;H73</f>
        <v/>
      </c>
      <c r="BB73" s="96" t="str">
        <f>$C73&amp;I73</f>
        <v/>
      </c>
      <c r="BC73" s="98" t="str">
        <f t="shared" si="7"/>
        <v/>
      </c>
      <c r="BD73" s="99">
        <f>IF(F73="",1,1)</f>
        <v>1</v>
      </c>
      <c r="BE73" s="100" t="str">
        <f>IF(G73="","",1)</f>
        <v/>
      </c>
    </row>
    <row r="74" spans="1:57" ht="27" customHeight="1" thickBot="1" x14ac:dyDescent="0.3">
      <c r="B74" s="195"/>
      <c r="C74" s="184"/>
      <c r="D74" s="184"/>
      <c r="E74" s="110"/>
      <c r="F74" s="184"/>
      <c r="G74" s="122"/>
      <c r="H74" s="122"/>
      <c r="I74" s="251"/>
      <c r="K74" s="114"/>
      <c r="L74" s="115"/>
      <c r="M74" s="115"/>
      <c r="N74" s="115"/>
      <c r="O74" s="115"/>
      <c r="Q74" s="113"/>
      <c r="R74" s="113"/>
      <c r="S74" s="113"/>
      <c r="T74" s="113"/>
      <c r="U74" s="112"/>
      <c r="V74" s="112"/>
      <c r="W74" s="113"/>
      <c r="X74" s="113"/>
      <c r="Y74" s="113"/>
      <c r="Z74" s="113"/>
      <c r="AA74" s="112"/>
      <c r="AB74" s="112"/>
      <c r="AC74" s="57"/>
      <c r="AI74" s="102"/>
      <c r="AJ74" s="102"/>
      <c r="AK74" s="102"/>
      <c r="AL74" s="102"/>
      <c r="AM74" s="102"/>
      <c r="AN74" s="102"/>
      <c r="AO74" s="102"/>
      <c r="AP74" s="102"/>
      <c r="AQ74" s="104"/>
      <c r="AR74" s="104"/>
      <c r="AS74" s="104"/>
      <c r="AZ74" s="103"/>
      <c r="BA74" s="103"/>
      <c r="BB74" s="103"/>
      <c r="BC74" s="98" t="str">
        <f t="shared" si="7"/>
        <v/>
      </c>
      <c r="BD74" s="104" t="str">
        <f>IF(AND(BE73=1,BC74=""),1,"")</f>
        <v/>
      </c>
      <c r="BE74" s="104" t="str">
        <f>IF(AND(BE73=1,BD73=""),1,"")</f>
        <v/>
      </c>
    </row>
    <row r="75" spans="1:57" ht="27" customHeight="1" thickBot="1" x14ac:dyDescent="0.3">
      <c r="A75" s="58">
        <f>COUNTA(E75,E77,E79,E81,E83,E85,E87,E89,E91,E93)</f>
        <v>0</v>
      </c>
      <c r="B75" s="195">
        <f t="shared" si="3"/>
        <v>31</v>
      </c>
      <c r="C75" s="189"/>
      <c r="D75" s="199"/>
      <c r="E75" s="111"/>
      <c r="F75" s="199"/>
      <c r="G75" s="123"/>
      <c r="H75" s="123"/>
      <c r="I75" s="253"/>
      <c r="J75" s="137" t="str">
        <f>IF(E75="","",LEN(E75)-LEN(SUBSTITUTE(SUBSTITUTE(E75," ",),"　",)))</f>
        <v/>
      </c>
      <c r="K75" s="114"/>
      <c r="L75" s="115"/>
      <c r="M75" s="115"/>
      <c r="N75" s="116"/>
      <c r="O75" s="116"/>
      <c r="P75" s="1" t="str">
        <f>IF($B$4="","",IF($B$4="中学",$B$4&amp;C75,IF($B$4="高校",$B$4&amp;C75,C75)))</f>
        <v/>
      </c>
      <c r="Q75" s="112"/>
      <c r="R75" s="112"/>
      <c r="S75" s="112"/>
      <c r="T75" s="112"/>
      <c r="U75" s="112"/>
      <c r="V75" s="112"/>
      <c r="W75" s="113"/>
      <c r="X75" s="113"/>
      <c r="Y75" s="113"/>
      <c r="Z75" s="113"/>
      <c r="AA75" s="112"/>
      <c r="AB75" s="112"/>
      <c r="AC75" s="57"/>
      <c r="AG75" s="2">
        <f>COUNTA(G75,H75,I75)</f>
        <v>0</v>
      </c>
      <c r="AH75" s="3">
        <v>31</v>
      </c>
      <c r="AI75" s="95" t="str">
        <f>IF(D75="","",C75&amp;D75)</f>
        <v/>
      </c>
      <c r="AJ75" s="95">
        <f>IF(AI75="",1,AI75)</f>
        <v>1</v>
      </c>
      <c r="AK75" s="95">
        <f>IF(ISERROR(VLOOKUP(AJ75,$AI$13:AI74,1,FALSE)),0,VLOOKUP(AJ75,$AI$13:AI74,1,FALSE))</f>
        <v>0</v>
      </c>
      <c r="AL75" s="95">
        <f>IF(AK75&gt;1,1,0)</f>
        <v>0</v>
      </c>
      <c r="AM75" s="95" t="str">
        <f>D75&amp;E75</f>
        <v/>
      </c>
      <c r="AN75" s="95">
        <f>IF(AM75="",1,AM75)</f>
        <v>1</v>
      </c>
      <c r="AO75" s="95" t="str">
        <f>C75&amp;D75&amp;E75</f>
        <v/>
      </c>
      <c r="AP75" s="95">
        <f>IF(AO75="",1,AO75)</f>
        <v>1</v>
      </c>
      <c r="AQ75" s="104">
        <f>IF(ISERROR(VLOOKUP(AP75,$AO$13:AO74,1,FALSE)),0,VLOOKUP(AP75,$AO$13:AO74,1,FALSE))</f>
        <v>0</v>
      </c>
      <c r="AR75" s="104">
        <f>IF(AQ75&gt;1,1,0)</f>
        <v>0</v>
      </c>
      <c r="AS75" s="104">
        <f>AL75-AR75</f>
        <v>0</v>
      </c>
      <c r="AT75" s="3" t="str">
        <f>IF(AJ75=AK75,1,"")</f>
        <v/>
      </c>
      <c r="AU75" s="3">
        <f>C75</f>
        <v>0</v>
      </c>
      <c r="AV75" s="3">
        <f>AU75</f>
        <v>0</v>
      </c>
      <c r="AW75" s="3">
        <f>AV75</f>
        <v>0</v>
      </c>
      <c r="AZ75" s="96" t="str">
        <f>C75&amp;G75</f>
        <v/>
      </c>
      <c r="BA75" s="96" t="str">
        <f>$C75&amp;H75</f>
        <v/>
      </c>
      <c r="BB75" s="96" t="str">
        <f>$C75&amp;I75</f>
        <v/>
      </c>
      <c r="BC75" s="98" t="str">
        <f t="shared" si="7"/>
        <v/>
      </c>
      <c r="BD75" s="99">
        <f>IF(F75="",1,1)</f>
        <v>1</v>
      </c>
      <c r="BE75" s="100" t="str">
        <f>IF(G75="","",1)</f>
        <v/>
      </c>
    </row>
    <row r="76" spans="1:57" ht="27" customHeight="1" x14ac:dyDescent="0.25">
      <c r="A76" s="101">
        <f>COUNTA(G75,G77,G79,G81,G83,G85,G87,G89,G91,G93)</f>
        <v>0</v>
      </c>
      <c r="B76" s="198"/>
      <c r="C76" s="183"/>
      <c r="D76" s="183"/>
      <c r="E76" s="94"/>
      <c r="F76" s="183"/>
      <c r="G76" s="121"/>
      <c r="H76" s="121"/>
      <c r="I76" s="250"/>
      <c r="K76" s="114"/>
      <c r="L76" s="115"/>
      <c r="M76" s="115"/>
      <c r="N76" s="116"/>
      <c r="O76" s="116"/>
      <c r="Q76" s="112"/>
      <c r="R76" s="112"/>
      <c r="S76" s="112"/>
      <c r="T76" s="112"/>
      <c r="U76" s="112"/>
      <c r="V76" s="112"/>
      <c r="W76" s="113"/>
      <c r="X76" s="113"/>
      <c r="Y76" s="113"/>
      <c r="Z76" s="113"/>
      <c r="AA76" s="112"/>
      <c r="AB76" s="112"/>
      <c r="AC76" s="57"/>
      <c r="AI76" s="102"/>
      <c r="AJ76" s="102"/>
      <c r="AK76" s="102"/>
      <c r="AL76" s="102"/>
      <c r="AM76" s="102"/>
      <c r="AN76" s="102"/>
      <c r="AO76" s="102"/>
      <c r="AP76" s="102"/>
      <c r="AQ76" s="104"/>
      <c r="AR76" s="104"/>
      <c r="AS76" s="104"/>
      <c r="AZ76" s="103"/>
      <c r="BA76" s="103"/>
      <c r="BB76" s="103"/>
      <c r="BC76" s="98" t="str">
        <f t="shared" si="7"/>
        <v/>
      </c>
      <c r="BD76" s="104" t="str">
        <f>IF(AND(BE75=1,BC76=""),1,"")</f>
        <v/>
      </c>
      <c r="BE76" s="104" t="str">
        <f>IF(AND(BE75=1,BD75=""),1,"")</f>
        <v/>
      </c>
    </row>
    <row r="77" spans="1:57" ht="27" customHeight="1" x14ac:dyDescent="0.25">
      <c r="B77" s="196">
        <f t="shared" si="3"/>
        <v>32</v>
      </c>
      <c r="C77" s="183"/>
      <c r="D77" s="183"/>
      <c r="E77" s="94"/>
      <c r="F77" s="183"/>
      <c r="G77" s="121"/>
      <c r="H77" s="121"/>
      <c r="I77" s="250"/>
      <c r="J77" s="137" t="str">
        <f>IF(E77="","",LEN(E77)-LEN(SUBSTITUTE(SUBSTITUTE(E77," ",),"　",)))</f>
        <v/>
      </c>
      <c r="K77" s="114"/>
      <c r="L77" s="116"/>
      <c r="M77" s="116"/>
      <c r="N77" s="116"/>
      <c r="O77" s="116"/>
      <c r="P77" s="1" t="str">
        <f>IF($B$4="","",IF($B$4="中学",$B$4&amp;C77,IF($B$4="高校",$B$4&amp;C77,C77)))</f>
        <v/>
      </c>
      <c r="Q77" s="112"/>
      <c r="R77" s="112"/>
      <c r="S77" s="112"/>
      <c r="T77" s="112"/>
      <c r="U77" s="113"/>
      <c r="V77" s="113"/>
      <c r="W77" s="112"/>
      <c r="X77" s="112"/>
      <c r="Y77" s="112"/>
      <c r="Z77" s="112"/>
      <c r="AA77" s="113"/>
      <c r="AB77" s="113"/>
      <c r="AC77" s="57"/>
      <c r="AG77" s="2">
        <f>COUNTA(G77,H77,I77)</f>
        <v>0</v>
      </c>
      <c r="AH77" s="3">
        <v>32</v>
      </c>
      <c r="AI77" s="95" t="str">
        <f>IF(D77="","",C77&amp;D77)</f>
        <v/>
      </c>
      <c r="AJ77" s="95">
        <f>IF(AI77="",1,AI77)</f>
        <v>1</v>
      </c>
      <c r="AK77" s="95">
        <f>IF(ISERROR(VLOOKUP(AJ77,$AI$13:AI76,1,FALSE)),0,VLOOKUP(AJ77,$AI$13:AI76,1,FALSE))</f>
        <v>0</v>
      </c>
      <c r="AL77" s="95">
        <f>IF(AK77&gt;1,1,0)</f>
        <v>0</v>
      </c>
      <c r="AM77" s="95" t="str">
        <f>D77&amp;E77</f>
        <v/>
      </c>
      <c r="AN77" s="95">
        <f>IF(AM77="",1,AM77)</f>
        <v>1</v>
      </c>
      <c r="AO77" s="95" t="str">
        <f>C77&amp;D77&amp;E77</f>
        <v/>
      </c>
      <c r="AP77" s="95">
        <f>IF(AO77="",1,AO77)</f>
        <v>1</v>
      </c>
      <c r="AQ77" s="104">
        <f>IF(ISERROR(VLOOKUP(AP77,$AO$13:AO76,1,FALSE)),0,VLOOKUP(AP77,$AO$13:AO76,1,FALSE))</f>
        <v>0</v>
      </c>
      <c r="AR77" s="104">
        <f>IF(AQ77&gt;1,1,0)</f>
        <v>0</v>
      </c>
      <c r="AS77" s="104">
        <f>AL77-AR77</f>
        <v>0</v>
      </c>
      <c r="AT77" s="3" t="str">
        <f>IF(AJ77=AK77,1,"")</f>
        <v/>
      </c>
      <c r="AU77" s="3">
        <f>C77</f>
        <v>0</v>
      </c>
      <c r="AV77" s="3">
        <f>AU77</f>
        <v>0</v>
      </c>
      <c r="AW77" s="3">
        <f>AV77</f>
        <v>0</v>
      </c>
      <c r="AZ77" s="96" t="str">
        <f>C77&amp;G77</f>
        <v/>
      </c>
      <c r="BA77" s="96" t="str">
        <f>$C77&amp;H77</f>
        <v/>
      </c>
      <c r="BB77" s="96" t="str">
        <f>$C77&amp;I77</f>
        <v/>
      </c>
      <c r="BC77" s="98" t="str">
        <f t="shared" si="7"/>
        <v/>
      </c>
      <c r="BD77" s="99">
        <f>IF(F77="",1,1)</f>
        <v>1</v>
      </c>
      <c r="BE77" s="100" t="str">
        <f>IF(G77="","",1)</f>
        <v/>
      </c>
    </row>
    <row r="78" spans="1:57" ht="27" customHeight="1" x14ac:dyDescent="0.25">
      <c r="B78" s="197"/>
      <c r="C78" s="183"/>
      <c r="D78" s="183"/>
      <c r="E78" s="94"/>
      <c r="F78" s="183"/>
      <c r="G78" s="121"/>
      <c r="H78" s="121"/>
      <c r="I78" s="250"/>
      <c r="K78" s="114"/>
      <c r="L78" s="115"/>
      <c r="M78" s="115"/>
      <c r="N78" s="116"/>
      <c r="O78" s="116"/>
      <c r="Q78" s="112"/>
      <c r="R78" s="112"/>
      <c r="S78" s="112"/>
      <c r="T78" s="112"/>
      <c r="U78" s="112"/>
      <c r="V78" s="112"/>
      <c r="W78" s="113"/>
      <c r="X78" s="113"/>
      <c r="Y78" s="113"/>
      <c r="Z78" s="113"/>
      <c r="AA78" s="112"/>
      <c r="AB78" s="112"/>
      <c r="AC78" s="57"/>
      <c r="AI78" s="102"/>
      <c r="AJ78" s="102"/>
      <c r="AK78" s="102"/>
      <c r="AL78" s="102"/>
      <c r="AM78" s="102"/>
      <c r="AN78" s="102"/>
      <c r="AO78" s="102"/>
      <c r="AP78" s="102"/>
      <c r="AQ78" s="104"/>
      <c r="AR78" s="104"/>
      <c r="AS78" s="104"/>
      <c r="AZ78" s="103"/>
      <c r="BA78" s="103"/>
      <c r="BB78" s="103"/>
      <c r="BC78" s="98" t="str">
        <f t="shared" si="7"/>
        <v/>
      </c>
      <c r="BD78" s="104" t="str">
        <f>IF(AND(BE77=1,BC78=""),1,"")</f>
        <v/>
      </c>
      <c r="BE78" s="104" t="str">
        <f>IF(AND(BE77=1,BD77=""),1,"")</f>
        <v/>
      </c>
    </row>
    <row r="79" spans="1:57" ht="27" customHeight="1" x14ac:dyDescent="0.25">
      <c r="B79" s="196">
        <f t="shared" si="3"/>
        <v>33</v>
      </c>
      <c r="C79" s="183"/>
      <c r="D79" s="183"/>
      <c r="E79" s="94"/>
      <c r="F79" s="183"/>
      <c r="G79" s="121"/>
      <c r="H79" s="121"/>
      <c r="I79" s="250"/>
      <c r="J79" s="137" t="str">
        <f>IF(E79="","",LEN(E79)-LEN(SUBSTITUTE(SUBSTITUTE(E79," ",),"　",)))</f>
        <v/>
      </c>
      <c r="K79" s="114"/>
      <c r="L79" s="116"/>
      <c r="M79" s="116"/>
      <c r="N79" s="116"/>
      <c r="O79" s="116"/>
      <c r="P79" s="1" t="str">
        <f>IF($B$4="","",IF($B$4="中学",$B$4&amp;C79,IF($B$4="高校",$B$4&amp;C79,C79)))</f>
        <v/>
      </c>
      <c r="Q79" s="112"/>
      <c r="R79" s="112"/>
      <c r="S79" s="112"/>
      <c r="T79" s="112"/>
      <c r="U79" s="112"/>
      <c r="V79" s="112"/>
      <c r="W79" s="113"/>
      <c r="X79" s="113"/>
      <c r="Y79" s="113"/>
      <c r="Z79" s="113"/>
      <c r="AA79" s="112"/>
      <c r="AB79" s="112"/>
      <c r="AC79" s="57"/>
      <c r="AG79" s="2">
        <f>COUNTA(G79,H79,I79)</f>
        <v>0</v>
      </c>
      <c r="AH79" s="3">
        <v>33</v>
      </c>
      <c r="AI79" s="95" t="str">
        <f>IF(D79="","",C79&amp;D79)</f>
        <v/>
      </c>
      <c r="AJ79" s="95">
        <f>IF(AI79="",1,AI79)</f>
        <v>1</v>
      </c>
      <c r="AK79" s="95">
        <f>IF(ISERROR(VLOOKUP(AJ79,$AI$13:AI78,1,FALSE)),0,VLOOKUP(AJ79,$AI$13:AI78,1,FALSE))</f>
        <v>0</v>
      </c>
      <c r="AL79" s="95">
        <f>IF(AK79&gt;1,1,0)</f>
        <v>0</v>
      </c>
      <c r="AM79" s="95" t="str">
        <f>D79&amp;E79</f>
        <v/>
      </c>
      <c r="AN79" s="95">
        <f>IF(AM79="",1,AM79)</f>
        <v>1</v>
      </c>
      <c r="AO79" s="95" t="str">
        <f>C79&amp;D79&amp;E79</f>
        <v/>
      </c>
      <c r="AP79" s="95">
        <f>IF(AO79="",1,AO79)</f>
        <v>1</v>
      </c>
      <c r="AQ79" s="104">
        <f>IF(ISERROR(VLOOKUP(AP79,$AO$13:AO78,1,FALSE)),0,VLOOKUP(AP79,$AO$13:AO78,1,FALSE))</f>
        <v>0</v>
      </c>
      <c r="AR79" s="104">
        <f>IF(AQ79&gt;1,1,0)</f>
        <v>0</v>
      </c>
      <c r="AS79" s="104">
        <f>AL79-AR79</f>
        <v>0</v>
      </c>
      <c r="AT79" s="3" t="str">
        <f>IF(AJ79=AK79,1,"")</f>
        <v/>
      </c>
      <c r="AU79" s="3">
        <f>C79</f>
        <v>0</v>
      </c>
      <c r="AV79" s="3">
        <f>AU79</f>
        <v>0</v>
      </c>
      <c r="AW79" s="3">
        <f>AV79</f>
        <v>0</v>
      </c>
      <c r="AZ79" s="96" t="str">
        <f>C79&amp;G79</f>
        <v/>
      </c>
      <c r="BA79" s="96" t="str">
        <f>$C79&amp;H79</f>
        <v/>
      </c>
      <c r="BB79" s="96" t="str">
        <f>$C79&amp;I79</f>
        <v/>
      </c>
      <c r="BC79" s="98" t="str">
        <f t="shared" ref="BC79:BC114" si="8">IF(E79="","",1)</f>
        <v/>
      </c>
      <c r="BD79" s="99">
        <f>IF(F79="",1,1)</f>
        <v>1</v>
      </c>
      <c r="BE79" s="100" t="str">
        <f>IF(G79="","",1)</f>
        <v/>
      </c>
    </row>
    <row r="80" spans="1:57" ht="27" customHeight="1" x14ac:dyDescent="0.25">
      <c r="B80" s="197"/>
      <c r="C80" s="183"/>
      <c r="D80" s="183"/>
      <c r="E80" s="94"/>
      <c r="F80" s="183"/>
      <c r="G80" s="121"/>
      <c r="H80" s="121"/>
      <c r="I80" s="250"/>
      <c r="K80" s="114"/>
      <c r="L80" s="115"/>
      <c r="M80" s="115"/>
      <c r="N80" s="116"/>
      <c r="O80" s="116"/>
      <c r="Q80" s="112"/>
      <c r="R80" s="112"/>
      <c r="S80" s="112"/>
      <c r="T80" s="112"/>
      <c r="U80" s="112"/>
      <c r="V80" s="112"/>
      <c r="W80" s="112"/>
      <c r="X80" s="112"/>
      <c r="Y80" s="112"/>
      <c r="Z80" s="112"/>
      <c r="AA80" s="112"/>
      <c r="AB80" s="112"/>
      <c r="AC80" s="57"/>
      <c r="AI80" s="102"/>
      <c r="AJ80" s="102"/>
      <c r="AK80" s="102"/>
      <c r="AL80" s="102"/>
      <c r="AM80" s="102"/>
      <c r="AN80" s="102"/>
      <c r="AO80" s="102"/>
      <c r="AP80" s="102"/>
      <c r="AQ80" s="104"/>
      <c r="AR80" s="104"/>
      <c r="AS80" s="104"/>
      <c r="AZ80" s="103"/>
      <c r="BA80" s="103"/>
      <c r="BB80" s="103"/>
      <c r="BC80" s="98" t="str">
        <f t="shared" si="8"/>
        <v/>
      </c>
      <c r="BD80" s="104" t="str">
        <f>IF(AND(BE79=1,BC80=""),1,"")</f>
        <v/>
      </c>
      <c r="BE80" s="104" t="str">
        <f>IF(AND(BE79=1,BD79=""),1,"")</f>
        <v/>
      </c>
    </row>
    <row r="81" spans="1:57" ht="27" customHeight="1" x14ac:dyDescent="0.25">
      <c r="B81" s="196">
        <f t="shared" si="3"/>
        <v>34</v>
      </c>
      <c r="C81" s="183"/>
      <c r="D81" s="183"/>
      <c r="E81" s="94"/>
      <c r="F81" s="183"/>
      <c r="G81" s="121"/>
      <c r="H81" s="121"/>
      <c r="I81" s="250"/>
      <c r="J81" s="137" t="str">
        <f>IF(E81="","",LEN(E81)-LEN(SUBSTITUTE(SUBSTITUTE(E81," ",),"　",)))</f>
        <v/>
      </c>
      <c r="K81" s="114"/>
      <c r="L81" s="116"/>
      <c r="M81" s="116"/>
      <c r="N81" s="116"/>
      <c r="O81" s="116"/>
      <c r="P81" s="1" t="str">
        <f>IF($B$4="","",IF($B$4="中学",$B$4&amp;C81,IF($B$4="高校",$B$4&amp;C81,C81)))</f>
        <v/>
      </c>
      <c r="Q81" s="112"/>
      <c r="R81" s="112"/>
      <c r="S81" s="112"/>
      <c r="T81" s="112"/>
      <c r="U81" s="112"/>
      <c r="V81" s="112"/>
      <c r="W81" s="113"/>
      <c r="X81" s="113"/>
      <c r="Y81" s="113"/>
      <c r="Z81" s="113"/>
      <c r="AA81" s="112"/>
      <c r="AB81" s="112"/>
      <c r="AC81" s="57"/>
      <c r="AG81" s="2">
        <f>COUNTA(G81,H81,I81)</f>
        <v>0</v>
      </c>
      <c r="AH81" s="3">
        <v>34</v>
      </c>
      <c r="AI81" s="95" t="str">
        <f>IF(D81="","",C81&amp;D81)</f>
        <v/>
      </c>
      <c r="AJ81" s="95">
        <f>IF(AI81="",1,AI81)</f>
        <v>1</v>
      </c>
      <c r="AK81" s="95">
        <f>IF(ISERROR(VLOOKUP(AJ81,$AI$13:AI80,1,FALSE)),0,VLOOKUP(AJ81,$AI$13:AI80,1,FALSE))</f>
        <v>0</v>
      </c>
      <c r="AL81" s="95">
        <f>IF(AK81&gt;1,1,0)</f>
        <v>0</v>
      </c>
      <c r="AM81" s="95" t="str">
        <f>D81&amp;E81</f>
        <v/>
      </c>
      <c r="AN81" s="95">
        <f>IF(AM81="",1,AM81)</f>
        <v>1</v>
      </c>
      <c r="AO81" s="95" t="str">
        <f>C81&amp;D81&amp;E81</f>
        <v/>
      </c>
      <c r="AP81" s="95">
        <f>IF(AO81="",1,AO81)</f>
        <v>1</v>
      </c>
      <c r="AQ81" s="104">
        <f>IF(ISERROR(VLOOKUP(AP81,$AO$13:AO80,1,FALSE)),0,VLOOKUP(AP81,$AO$13:AO80,1,FALSE))</f>
        <v>0</v>
      </c>
      <c r="AR81" s="104">
        <f>IF(AQ81&gt;1,1,0)</f>
        <v>0</v>
      </c>
      <c r="AS81" s="104">
        <f>AL81-AR81</f>
        <v>0</v>
      </c>
      <c r="AT81" s="3" t="str">
        <f>IF(AJ81=AK81,1,"")</f>
        <v/>
      </c>
      <c r="AU81" s="3">
        <f>C81</f>
        <v>0</v>
      </c>
      <c r="AV81" s="3">
        <f>AU81</f>
        <v>0</v>
      </c>
      <c r="AW81" s="3">
        <f>AV81</f>
        <v>0</v>
      </c>
      <c r="AZ81" s="96" t="str">
        <f>C81&amp;G81</f>
        <v/>
      </c>
      <c r="BA81" s="96" t="str">
        <f>$C81&amp;H81</f>
        <v/>
      </c>
      <c r="BB81" s="96" t="str">
        <f>$C81&amp;I81</f>
        <v/>
      </c>
      <c r="BC81" s="98" t="str">
        <f t="shared" si="8"/>
        <v/>
      </c>
      <c r="BD81" s="99">
        <f>IF(F81="",1,1)</f>
        <v>1</v>
      </c>
      <c r="BE81" s="100" t="str">
        <f>IF(G81="","",1)</f>
        <v/>
      </c>
    </row>
    <row r="82" spans="1:57" ht="27" customHeight="1" x14ac:dyDescent="0.25">
      <c r="B82" s="197"/>
      <c r="C82" s="183"/>
      <c r="D82" s="183"/>
      <c r="E82" s="94"/>
      <c r="F82" s="183"/>
      <c r="G82" s="121"/>
      <c r="H82" s="121"/>
      <c r="I82" s="250"/>
      <c r="K82" s="114"/>
      <c r="L82" s="116"/>
      <c r="M82" s="116"/>
      <c r="N82" s="116"/>
      <c r="O82" s="116"/>
      <c r="Q82" s="112"/>
      <c r="R82" s="112"/>
      <c r="S82" s="112"/>
      <c r="T82" s="112"/>
      <c r="U82" s="112"/>
      <c r="V82" s="112"/>
      <c r="W82" s="113"/>
      <c r="X82" s="113"/>
      <c r="Y82" s="113"/>
      <c r="Z82" s="113"/>
      <c r="AA82" s="112"/>
      <c r="AB82" s="112"/>
      <c r="AC82" s="57"/>
      <c r="AI82" s="102"/>
      <c r="AJ82" s="102"/>
      <c r="AK82" s="102"/>
      <c r="AL82" s="102"/>
      <c r="AM82" s="102"/>
      <c r="AN82" s="102"/>
      <c r="AO82" s="102"/>
      <c r="AP82" s="102"/>
      <c r="AQ82" s="104"/>
      <c r="AR82" s="104"/>
      <c r="AS82" s="104"/>
      <c r="AZ82" s="103"/>
      <c r="BA82" s="103"/>
      <c r="BB82" s="103"/>
      <c r="BC82" s="98" t="str">
        <f t="shared" si="8"/>
        <v/>
      </c>
      <c r="BD82" s="104" t="str">
        <f>IF(AND(BE81=1,BC82=""),1,"")</f>
        <v/>
      </c>
      <c r="BE82" s="104" t="str">
        <f>IF(AND(BE81=1,BD81=""),1,"")</f>
        <v/>
      </c>
    </row>
    <row r="83" spans="1:57" ht="27" customHeight="1" x14ac:dyDescent="0.25">
      <c r="B83" s="196">
        <f t="shared" si="3"/>
        <v>35</v>
      </c>
      <c r="C83" s="183"/>
      <c r="D83" s="183"/>
      <c r="E83" s="94"/>
      <c r="F83" s="183"/>
      <c r="G83" s="121"/>
      <c r="H83" s="121"/>
      <c r="I83" s="250"/>
      <c r="J83" s="137" t="str">
        <f>IF(E83="","",LEN(E83)-LEN(SUBSTITUTE(SUBSTITUTE(E83," ",),"　",)))</f>
        <v/>
      </c>
      <c r="K83" s="114"/>
      <c r="L83" s="115"/>
      <c r="M83" s="115"/>
      <c r="N83" s="116"/>
      <c r="O83" s="116"/>
      <c r="P83" s="1" t="str">
        <f>IF($B$4="","",IF($B$4="中学",$B$4&amp;C83,IF($B$4="高校",$B$4&amp;C83,C83)))</f>
        <v/>
      </c>
      <c r="Q83" s="112"/>
      <c r="R83" s="112"/>
      <c r="S83" s="112"/>
      <c r="T83" s="112"/>
      <c r="U83" s="112"/>
      <c r="V83" s="112"/>
      <c r="W83" s="112"/>
      <c r="X83" s="112"/>
      <c r="Y83" s="112"/>
      <c r="Z83" s="112"/>
      <c r="AA83" s="112"/>
      <c r="AB83" s="112"/>
      <c r="AC83" s="57"/>
      <c r="AG83" s="2">
        <f>COUNTA(G83,H83,I83)</f>
        <v>0</v>
      </c>
      <c r="AH83" s="3">
        <v>35</v>
      </c>
      <c r="AI83" s="95" t="str">
        <f>IF(D83="","",C83&amp;D83)</f>
        <v/>
      </c>
      <c r="AJ83" s="95">
        <f>IF(AI83="",1,AI83)</f>
        <v>1</v>
      </c>
      <c r="AK83" s="95">
        <f>IF(ISERROR(VLOOKUP(AJ83,$AI$13:AI82,1,FALSE)),0,VLOOKUP(AJ83,$AI$13:AI82,1,FALSE))</f>
        <v>0</v>
      </c>
      <c r="AL83" s="95">
        <f>IF(AK83&gt;1,1,0)</f>
        <v>0</v>
      </c>
      <c r="AM83" s="95" t="str">
        <f>D83&amp;E83</f>
        <v/>
      </c>
      <c r="AN83" s="95">
        <f>IF(AM83="",1,AM83)</f>
        <v>1</v>
      </c>
      <c r="AO83" s="95" t="str">
        <f>C83&amp;D83&amp;E83</f>
        <v/>
      </c>
      <c r="AP83" s="95">
        <f>IF(AO83="",1,AO83)</f>
        <v>1</v>
      </c>
      <c r="AQ83" s="104">
        <f>IF(ISERROR(VLOOKUP(AP83,$AO$13:AO82,1,FALSE)),0,VLOOKUP(AP83,$AO$13:AO82,1,FALSE))</f>
        <v>0</v>
      </c>
      <c r="AR83" s="104">
        <f>IF(AQ83&gt;1,1,0)</f>
        <v>0</v>
      </c>
      <c r="AS83" s="104">
        <f>AL83-AR83</f>
        <v>0</v>
      </c>
      <c r="AT83" s="3" t="str">
        <f>IF(AJ83=AK83,1,"")</f>
        <v/>
      </c>
      <c r="AU83" s="3">
        <f>C83</f>
        <v>0</v>
      </c>
      <c r="AV83" s="3">
        <f>AU83</f>
        <v>0</v>
      </c>
      <c r="AW83" s="3">
        <f>AV83</f>
        <v>0</v>
      </c>
      <c r="AZ83" s="96" t="str">
        <f>C83&amp;G83</f>
        <v/>
      </c>
      <c r="BA83" s="96" t="str">
        <f>$C83&amp;H83</f>
        <v/>
      </c>
      <c r="BB83" s="96" t="str">
        <f>$C83&amp;I83</f>
        <v/>
      </c>
      <c r="BC83" s="98" t="str">
        <f t="shared" si="8"/>
        <v/>
      </c>
      <c r="BD83" s="99">
        <f>IF(F83="",1,1)</f>
        <v>1</v>
      </c>
      <c r="BE83" s="100" t="str">
        <f>IF(G83="","",1)</f>
        <v/>
      </c>
    </row>
    <row r="84" spans="1:57" ht="27" customHeight="1" x14ac:dyDescent="0.25">
      <c r="B84" s="197"/>
      <c r="C84" s="183"/>
      <c r="D84" s="183"/>
      <c r="E84" s="94"/>
      <c r="F84" s="183"/>
      <c r="G84" s="121"/>
      <c r="H84" s="121"/>
      <c r="I84" s="250"/>
      <c r="K84" s="114"/>
      <c r="L84" s="115"/>
      <c r="M84" s="115"/>
      <c r="N84" s="116"/>
      <c r="O84" s="116"/>
      <c r="Q84" s="112"/>
      <c r="R84" s="112"/>
      <c r="S84" s="112"/>
      <c r="T84" s="112"/>
      <c r="U84" s="112"/>
      <c r="V84" s="112"/>
      <c r="W84" s="112"/>
      <c r="X84" s="112"/>
      <c r="Y84" s="112"/>
      <c r="Z84" s="112"/>
      <c r="AA84" s="112"/>
      <c r="AB84" s="112"/>
      <c r="AC84" s="57"/>
      <c r="AI84" s="102"/>
      <c r="AJ84" s="102"/>
      <c r="AK84" s="102"/>
      <c r="AL84" s="102"/>
      <c r="AM84" s="102"/>
      <c r="AN84" s="102"/>
      <c r="AO84" s="102"/>
      <c r="AP84" s="102"/>
      <c r="AQ84" s="104"/>
      <c r="AR84" s="104"/>
      <c r="AS84" s="104"/>
      <c r="AZ84" s="103"/>
      <c r="BA84" s="103"/>
      <c r="BB84" s="103"/>
      <c r="BC84" s="98" t="str">
        <f t="shared" si="8"/>
        <v/>
      </c>
      <c r="BD84" s="104" t="str">
        <f>IF(AND(BE83=1,BC84=""),1,"")</f>
        <v/>
      </c>
      <c r="BE84" s="104" t="str">
        <f>IF(AND(BE83=1,BD83=""),1,"")</f>
        <v/>
      </c>
    </row>
    <row r="85" spans="1:57" ht="27" customHeight="1" x14ac:dyDescent="0.25">
      <c r="B85" s="196">
        <f t="shared" ref="B85:B113" si="9">IF(AS85&lt;1,AH85,"ﾅﾝﾊﾞｰｶｰﾄﾞが重複しています")</f>
        <v>36</v>
      </c>
      <c r="C85" s="183"/>
      <c r="D85" s="183"/>
      <c r="E85" s="94"/>
      <c r="F85" s="183"/>
      <c r="G85" s="121"/>
      <c r="H85" s="121"/>
      <c r="I85" s="250"/>
      <c r="J85" s="137" t="str">
        <f>IF(E85="","",LEN(E85)-LEN(SUBSTITUTE(SUBSTITUTE(E85," ",),"　",)))</f>
        <v/>
      </c>
      <c r="K85" s="117"/>
      <c r="L85" s="115"/>
      <c r="M85" s="115"/>
      <c r="N85" s="116"/>
      <c r="O85" s="116"/>
      <c r="P85" s="1" t="str">
        <f>IF($B$4="","",IF($B$4="中学",$B$4&amp;C85,IF($B$4="高校",$B$4&amp;C85,C85)))</f>
        <v/>
      </c>
      <c r="Q85" s="112"/>
      <c r="R85" s="112"/>
      <c r="S85" s="112"/>
      <c r="T85" s="112"/>
      <c r="U85" s="112"/>
      <c r="V85" s="112"/>
      <c r="W85" s="113"/>
      <c r="X85" s="113"/>
      <c r="Y85" s="113"/>
      <c r="Z85" s="113"/>
      <c r="AA85" s="112"/>
      <c r="AB85" s="112"/>
      <c r="AC85" s="57"/>
      <c r="AG85" s="2">
        <f>COUNTA(G85,H85,I85)</f>
        <v>0</v>
      </c>
      <c r="AH85" s="3">
        <v>36</v>
      </c>
      <c r="AI85" s="95" t="str">
        <f>IF(D85="","",C85&amp;D85)</f>
        <v/>
      </c>
      <c r="AJ85" s="95">
        <f>IF(AI85="",1,AI85)</f>
        <v>1</v>
      </c>
      <c r="AK85" s="95">
        <f>IF(ISERROR(VLOOKUP(AJ85,$AI$13:AI84,1,FALSE)),0,VLOOKUP(AJ85,$AI$13:AI84,1,FALSE))</f>
        <v>0</v>
      </c>
      <c r="AL85" s="95">
        <f>IF(AK85&gt;1,1,0)</f>
        <v>0</v>
      </c>
      <c r="AM85" s="95" t="str">
        <f>D85&amp;E85</f>
        <v/>
      </c>
      <c r="AN85" s="95">
        <f>IF(AM85="",1,AM85)</f>
        <v>1</v>
      </c>
      <c r="AO85" s="95" t="str">
        <f>C85&amp;D85&amp;E85</f>
        <v/>
      </c>
      <c r="AP85" s="95">
        <f>IF(AO85="",1,AO85)</f>
        <v>1</v>
      </c>
      <c r="AQ85" s="104">
        <f>IF(ISERROR(VLOOKUP(AP85,$AO$13:AO84,1,FALSE)),0,VLOOKUP(AP85,$AO$13:AO84,1,FALSE))</f>
        <v>0</v>
      </c>
      <c r="AR85" s="104">
        <f>IF(AQ85&gt;1,1,0)</f>
        <v>0</v>
      </c>
      <c r="AS85" s="104">
        <f>AL85-AR85</f>
        <v>0</v>
      </c>
      <c r="AT85" s="3" t="str">
        <f>IF(AJ85=AK85,1,"")</f>
        <v/>
      </c>
      <c r="AU85" s="3">
        <f>C85</f>
        <v>0</v>
      </c>
      <c r="AV85" s="3">
        <f>AU85</f>
        <v>0</v>
      </c>
      <c r="AW85" s="3">
        <f>AV85</f>
        <v>0</v>
      </c>
      <c r="AZ85" s="96" t="str">
        <f>C85&amp;G85</f>
        <v/>
      </c>
      <c r="BA85" s="96" t="str">
        <f>$C85&amp;H85</f>
        <v/>
      </c>
      <c r="BB85" s="96" t="str">
        <f>$C85&amp;I85</f>
        <v/>
      </c>
      <c r="BC85" s="98" t="str">
        <f t="shared" si="8"/>
        <v/>
      </c>
      <c r="BD85" s="99">
        <f>IF(F85="",1,1)</f>
        <v>1</v>
      </c>
      <c r="BE85" s="100" t="str">
        <f>IF(G85="","",1)</f>
        <v/>
      </c>
    </row>
    <row r="86" spans="1:57" ht="27" customHeight="1" x14ac:dyDescent="0.25">
      <c r="B86" s="197"/>
      <c r="C86" s="183"/>
      <c r="D86" s="183"/>
      <c r="E86" s="94"/>
      <c r="F86" s="183"/>
      <c r="G86" s="121"/>
      <c r="H86" s="121"/>
      <c r="I86" s="250"/>
      <c r="K86" s="114"/>
      <c r="L86" s="115"/>
      <c r="M86" s="115"/>
      <c r="N86" s="116"/>
      <c r="O86" s="116"/>
      <c r="Q86" s="112"/>
      <c r="R86" s="112"/>
      <c r="S86" s="112"/>
      <c r="T86" s="112"/>
      <c r="U86" s="112"/>
      <c r="V86" s="112"/>
      <c r="W86" s="112"/>
      <c r="X86" s="112"/>
      <c r="Y86" s="112"/>
      <c r="Z86" s="112"/>
      <c r="AA86" s="112"/>
      <c r="AB86" s="112"/>
      <c r="AC86" s="57"/>
      <c r="AI86" s="102"/>
      <c r="AJ86" s="102"/>
      <c r="AK86" s="102"/>
      <c r="AL86" s="102"/>
      <c r="AM86" s="102"/>
      <c r="AN86" s="102"/>
      <c r="AO86" s="102"/>
      <c r="AP86" s="102"/>
      <c r="AQ86" s="104"/>
      <c r="AR86" s="104"/>
      <c r="AS86" s="104"/>
      <c r="AZ86" s="103"/>
      <c r="BA86" s="103"/>
      <c r="BB86" s="103"/>
      <c r="BC86" s="98" t="str">
        <f t="shared" si="8"/>
        <v/>
      </c>
      <c r="BD86" s="104" t="str">
        <f>IF(AND(BE85=1,BC86=""),1,"")</f>
        <v/>
      </c>
      <c r="BE86" s="104" t="str">
        <f>IF(AND(BE85=1,BD85=""),1,"")</f>
        <v/>
      </c>
    </row>
    <row r="87" spans="1:57" ht="27" customHeight="1" x14ac:dyDescent="0.25">
      <c r="B87" s="196">
        <f t="shared" si="9"/>
        <v>37</v>
      </c>
      <c r="C87" s="183"/>
      <c r="D87" s="183"/>
      <c r="E87" s="94"/>
      <c r="F87" s="183"/>
      <c r="G87" s="121"/>
      <c r="H87" s="121"/>
      <c r="I87" s="250"/>
      <c r="J87" s="137" t="str">
        <f>IF(E87="","",LEN(E87)-LEN(SUBSTITUTE(SUBSTITUTE(E87," ",),"　",)))</f>
        <v/>
      </c>
      <c r="K87" s="114"/>
      <c r="L87" s="116"/>
      <c r="M87" s="116"/>
      <c r="N87" s="116"/>
      <c r="O87" s="116"/>
      <c r="P87" s="1" t="str">
        <f>IF($B$4="","",IF($B$4="中学",$B$4&amp;C87,IF($B$4="高校",$B$4&amp;C87,C87)))</f>
        <v/>
      </c>
      <c r="Q87" s="112"/>
      <c r="R87" s="112"/>
      <c r="S87" s="112"/>
      <c r="T87" s="112"/>
      <c r="U87" s="112"/>
      <c r="V87" s="112"/>
      <c r="W87" s="113"/>
      <c r="X87" s="113"/>
      <c r="Y87" s="113"/>
      <c r="Z87" s="113"/>
      <c r="AA87" s="112"/>
      <c r="AB87" s="112"/>
      <c r="AC87" s="57"/>
      <c r="AG87" s="2">
        <f>COUNTA(G87,H87,I87)</f>
        <v>0</v>
      </c>
      <c r="AH87" s="3">
        <v>37</v>
      </c>
      <c r="AI87" s="95" t="str">
        <f>IF(D87="","",C87&amp;D87)</f>
        <v/>
      </c>
      <c r="AJ87" s="95">
        <f>IF(AI87="",1,AI87)</f>
        <v>1</v>
      </c>
      <c r="AK87" s="95">
        <f>IF(ISERROR(VLOOKUP(AJ87,$AI$13:AI86,1,FALSE)),0,VLOOKUP(AJ87,$AI$13:AI86,1,FALSE))</f>
        <v>0</v>
      </c>
      <c r="AL87" s="95">
        <f>IF(AK87&gt;1,1,0)</f>
        <v>0</v>
      </c>
      <c r="AM87" s="95" t="str">
        <f>D87&amp;E87</f>
        <v/>
      </c>
      <c r="AN87" s="95">
        <f>IF(AM87="",1,AM87)</f>
        <v>1</v>
      </c>
      <c r="AO87" s="95" t="str">
        <f>C87&amp;D87&amp;E87</f>
        <v/>
      </c>
      <c r="AP87" s="95">
        <f>IF(AO87="",1,AO87)</f>
        <v>1</v>
      </c>
      <c r="AQ87" s="104">
        <f>IF(ISERROR(VLOOKUP(AP87,$AO$13:AO86,1,FALSE)),0,VLOOKUP(AP87,$AO$13:AO86,1,FALSE))</f>
        <v>0</v>
      </c>
      <c r="AR87" s="104">
        <f>IF(AQ87&gt;1,1,0)</f>
        <v>0</v>
      </c>
      <c r="AS87" s="104">
        <f>AL87-AR87</f>
        <v>0</v>
      </c>
      <c r="AT87" s="3" t="str">
        <f>IF(AJ87=AK87,1,"")</f>
        <v/>
      </c>
      <c r="AU87" s="3">
        <f>C87</f>
        <v>0</v>
      </c>
      <c r="AV87" s="3">
        <f>AU87</f>
        <v>0</v>
      </c>
      <c r="AW87" s="3">
        <f>AV87</f>
        <v>0</v>
      </c>
      <c r="AZ87" s="96" t="str">
        <f>C87&amp;G87</f>
        <v/>
      </c>
      <c r="BA87" s="96" t="str">
        <f>$C87&amp;H87</f>
        <v/>
      </c>
      <c r="BB87" s="96" t="str">
        <f>$C87&amp;I87</f>
        <v/>
      </c>
      <c r="BC87" s="98" t="str">
        <f t="shared" si="8"/>
        <v/>
      </c>
      <c r="BD87" s="99">
        <f>IF(F87="",1,1)</f>
        <v>1</v>
      </c>
      <c r="BE87" s="100" t="str">
        <f>IF(G87="","",1)</f>
        <v/>
      </c>
    </row>
    <row r="88" spans="1:57" ht="27" customHeight="1" x14ac:dyDescent="0.25">
      <c r="B88" s="197"/>
      <c r="C88" s="183"/>
      <c r="D88" s="183"/>
      <c r="E88" s="94"/>
      <c r="F88" s="183"/>
      <c r="G88" s="121"/>
      <c r="H88" s="121"/>
      <c r="I88" s="250"/>
      <c r="K88" s="114"/>
      <c r="L88" s="115"/>
      <c r="M88" s="115"/>
      <c r="N88" s="116"/>
      <c r="O88" s="116"/>
      <c r="Q88" s="112"/>
      <c r="R88" s="112"/>
      <c r="S88" s="112"/>
      <c r="T88" s="112"/>
      <c r="U88" s="112"/>
      <c r="V88" s="112"/>
      <c r="W88" s="112"/>
      <c r="X88" s="112"/>
      <c r="Y88" s="112"/>
      <c r="Z88" s="112"/>
      <c r="AA88" s="112"/>
      <c r="AB88" s="112"/>
      <c r="AC88" s="57"/>
      <c r="AI88" s="102"/>
      <c r="AJ88" s="102"/>
      <c r="AK88" s="102"/>
      <c r="AL88" s="102"/>
      <c r="AM88" s="102"/>
      <c r="AN88" s="102"/>
      <c r="AO88" s="102"/>
      <c r="AP88" s="102"/>
      <c r="AQ88" s="104"/>
      <c r="AR88" s="104"/>
      <c r="AS88" s="104"/>
      <c r="AZ88" s="103"/>
      <c r="BA88" s="103"/>
      <c r="BB88" s="103"/>
      <c r="BC88" s="98" t="str">
        <f t="shared" si="8"/>
        <v/>
      </c>
      <c r="BD88" s="104" t="str">
        <f>IF(AND(BE87=1,BC88=""),1,"")</f>
        <v/>
      </c>
      <c r="BE88" s="104" t="str">
        <f>IF(AND(BE87=1,BD87=""),1,"")</f>
        <v/>
      </c>
    </row>
    <row r="89" spans="1:57" ht="27" customHeight="1" x14ac:dyDescent="0.25">
      <c r="B89" s="196">
        <f t="shared" si="9"/>
        <v>38</v>
      </c>
      <c r="C89" s="183"/>
      <c r="D89" s="183"/>
      <c r="E89" s="94"/>
      <c r="F89" s="183"/>
      <c r="G89" s="121"/>
      <c r="H89" s="121"/>
      <c r="I89" s="250"/>
      <c r="J89" s="137" t="str">
        <f>IF(E89="","",LEN(E89)-LEN(SUBSTITUTE(SUBSTITUTE(E89," ",),"　",)))</f>
        <v/>
      </c>
      <c r="K89" s="114"/>
      <c r="L89" s="115"/>
      <c r="M89" s="115"/>
      <c r="N89" s="116"/>
      <c r="O89" s="116"/>
      <c r="P89" s="1" t="str">
        <f>IF($B$4="","",IF($B$4="中学",$B$4&amp;C89,IF($B$4="高校",$B$4&amp;C89,C89)))</f>
        <v/>
      </c>
      <c r="Q89" s="112"/>
      <c r="R89" s="112"/>
      <c r="S89" s="112"/>
      <c r="T89" s="112"/>
      <c r="U89" s="113"/>
      <c r="V89" s="113"/>
      <c r="W89" s="113"/>
      <c r="X89" s="113"/>
      <c r="Y89" s="113"/>
      <c r="Z89" s="113"/>
      <c r="AA89" s="112"/>
      <c r="AB89" s="112"/>
      <c r="AC89" s="57"/>
      <c r="AG89" s="2">
        <f>COUNTA(G89,H89,I89)</f>
        <v>0</v>
      </c>
      <c r="AH89" s="3">
        <v>38</v>
      </c>
      <c r="AI89" s="95" t="str">
        <f>IF(D89="","",C89&amp;D89)</f>
        <v/>
      </c>
      <c r="AJ89" s="95">
        <f>IF(AI89="",1,AI89)</f>
        <v>1</v>
      </c>
      <c r="AK89" s="95">
        <f>IF(ISERROR(VLOOKUP(AJ89,$AI$13:AI88,1,FALSE)),0,VLOOKUP(AJ89,$AI$13:AI88,1,FALSE))</f>
        <v>0</v>
      </c>
      <c r="AL89" s="95">
        <f>IF(AK89&gt;1,1,0)</f>
        <v>0</v>
      </c>
      <c r="AM89" s="95" t="str">
        <f>D89&amp;E89</f>
        <v/>
      </c>
      <c r="AN89" s="95">
        <f>IF(AM89="",1,AM89)</f>
        <v>1</v>
      </c>
      <c r="AO89" s="95" t="str">
        <f>C89&amp;D89&amp;E89</f>
        <v/>
      </c>
      <c r="AP89" s="95">
        <f>IF(AO89="",1,AO89)</f>
        <v>1</v>
      </c>
      <c r="AQ89" s="104">
        <f>IF(ISERROR(VLOOKUP(AP89,$AO$13:AO88,1,FALSE)),0,VLOOKUP(AP89,$AO$13:AO88,1,FALSE))</f>
        <v>0</v>
      </c>
      <c r="AR89" s="104">
        <f>IF(AQ89&gt;1,1,0)</f>
        <v>0</v>
      </c>
      <c r="AS89" s="104">
        <f>AL89-AR89</f>
        <v>0</v>
      </c>
      <c r="AT89" s="3" t="str">
        <f>IF(AJ89=AK89,1,"")</f>
        <v/>
      </c>
      <c r="AU89" s="3">
        <f>C89</f>
        <v>0</v>
      </c>
      <c r="AV89" s="3">
        <f>AU89</f>
        <v>0</v>
      </c>
      <c r="AW89" s="3">
        <f>AV89</f>
        <v>0</v>
      </c>
      <c r="AZ89" s="96" t="str">
        <f>C89&amp;G89</f>
        <v/>
      </c>
      <c r="BA89" s="96" t="str">
        <f>$C89&amp;H89</f>
        <v/>
      </c>
      <c r="BB89" s="96" t="str">
        <f>$C89&amp;I89</f>
        <v/>
      </c>
      <c r="BC89" s="98" t="str">
        <f t="shared" si="8"/>
        <v/>
      </c>
      <c r="BD89" s="99">
        <f>IF(F89="",1,1)</f>
        <v>1</v>
      </c>
      <c r="BE89" s="100" t="str">
        <f>IF(G89="","",1)</f>
        <v/>
      </c>
    </row>
    <row r="90" spans="1:57" ht="27" customHeight="1" x14ac:dyDescent="0.25">
      <c r="B90" s="197"/>
      <c r="C90" s="183"/>
      <c r="D90" s="183"/>
      <c r="E90" s="94"/>
      <c r="F90" s="183"/>
      <c r="G90" s="121"/>
      <c r="H90" s="121"/>
      <c r="I90" s="250"/>
      <c r="K90" s="114"/>
      <c r="L90" s="115"/>
      <c r="M90" s="115"/>
      <c r="N90" s="116"/>
      <c r="O90" s="116"/>
      <c r="Q90" s="112"/>
      <c r="R90" s="112"/>
      <c r="S90" s="112"/>
      <c r="T90" s="112"/>
      <c r="U90" s="112"/>
      <c r="V90" s="112"/>
      <c r="W90" s="113"/>
      <c r="X90" s="113"/>
      <c r="Y90" s="113"/>
      <c r="Z90" s="113"/>
      <c r="AA90" s="112"/>
      <c r="AB90" s="112"/>
      <c r="AC90" s="57"/>
      <c r="AI90" s="102"/>
      <c r="AJ90" s="102"/>
      <c r="AK90" s="102"/>
      <c r="AL90" s="102"/>
      <c r="AM90" s="102"/>
      <c r="AN90" s="102"/>
      <c r="AO90" s="102"/>
      <c r="AP90" s="102"/>
      <c r="AQ90" s="104"/>
      <c r="AR90" s="104"/>
      <c r="AS90" s="104"/>
      <c r="AZ90" s="103"/>
      <c r="BA90" s="103"/>
      <c r="BB90" s="103"/>
      <c r="BC90" s="98" t="str">
        <f t="shared" si="8"/>
        <v/>
      </c>
      <c r="BD90" s="104" t="str">
        <f>IF(AND(BE89=1,BC90=""),1,"")</f>
        <v/>
      </c>
      <c r="BE90" s="104" t="str">
        <f>IF(AND(BE89=1,BD89=""),1,"")</f>
        <v/>
      </c>
    </row>
    <row r="91" spans="1:57" ht="27" customHeight="1" x14ac:dyDescent="0.25">
      <c r="B91" s="196">
        <f t="shared" si="9"/>
        <v>39</v>
      </c>
      <c r="C91" s="183"/>
      <c r="D91" s="183"/>
      <c r="E91" s="94"/>
      <c r="F91" s="183"/>
      <c r="G91" s="121"/>
      <c r="H91" s="121"/>
      <c r="I91" s="250"/>
      <c r="J91" s="137" t="str">
        <f>IF(E91="","",LEN(E91)-LEN(SUBSTITUTE(SUBSTITUTE(E91," ",),"　",)))</f>
        <v/>
      </c>
      <c r="K91" s="114"/>
      <c r="L91" s="115"/>
      <c r="M91" s="115"/>
      <c r="N91" s="116"/>
      <c r="O91" s="116"/>
      <c r="P91" s="1" t="str">
        <f>IF($B$4="","",IF($B$4="中学",$B$4&amp;C91,IF($B$4="高校",$B$4&amp;C91,C91)))</f>
        <v/>
      </c>
      <c r="Q91" s="112"/>
      <c r="R91" s="112"/>
      <c r="S91" s="112"/>
      <c r="T91" s="112"/>
      <c r="U91" s="112"/>
      <c r="V91" s="112"/>
      <c r="W91" s="113"/>
      <c r="X91" s="113"/>
      <c r="Y91" s="113"/>
      <c r="Z91" s="113"/>
      <c r="AA91" s="112"/>
      <c r="AB91" s="112"/>
      <c r="AC91" s="57"/>
      <c r="AG91" s="2">
        <f>COUNTA(G91,H91,I91)</f>
        <v>0</v>
      </c>
      <c r="AH91" s="3">
        <v>39</v>
      </c>
      <c r="AI91" s="95" t="str">
        <f>IF(D91="","",C91&amp;D91)</f>
        <v/>
      </c>
      <c r="AJ91" s="95">
        <f>IF(AI91="",1,AI91)</f>
        <v>1</v>
      </c>
      <c r="AK91" s="95">
        <f>IF(ISERROR(VLOOKUP(AJ91,$AI$13:AI90,1,FALSE)),0,VLOOKUP(AJ91,$AI$13:AI90,1,FALSE))</f>
        <v>0</v>
      </c>
      <c r="AL91" s="95">
        <f>IF(AK91&gt;1,1,0)</f>
        <v>0</v>
      </c>
      <c r="AM91" s="95" t="str">
        <f>D91&amp;E91</f>
        <v/>
      </c>
      <c r="AN91" s="95">
        <f>IF(AM91="",1,AM91)</f>
        <v>1</v>
      </c>
      <c r="AO91" s="95" t="str">
        <f>C91&amp;D91&amp;E91</f>
        <v/>
      </c>
      <c r="AP91" s="95">
        <f>IF(AO91="",1,AO91)</f>
        <v>1</v>
      </c>
      <c r="AQ91" s="104">
        <f>IF(ISERROR(VLOOKUP(AP91,$AO$13:AO90,1,FALSE)),0,VLOOKUP(AP91,$AO$13:AO90,1,FALSE))</f>
        <v>0</v>
      </c>
      <c r="AR91" s="104">
        <f>IF(AQ91&gt;1,1,0)</f>
        <v>0</v>
      </c>
      <c r="AS91" s="104">
        <f>AL91-AR91</f>
        <v>0</v>
      </c>
      <c r="AT91" s="3" t="str">
        <f>IF(AJ91=AK91,1,"")</f>
        <v/>
      </c>
      <c r="AU91" s="3">
        <f>C91</f>
        <v>0</v>
      </c>
      <c r="AV91" s="3">
        <f>AU91</f>
        <v>0</v>
      </c>
      <c r="AW91" s="3">
        <f>AV91</f>
        <v>0</v>
      </c>
      <c r="AZ91" s="96" t="str">
        <f>C91&amp;G91</f>
        <v/>
      </c>
      <c r="BA91" s="96" t="str">
        <f>$C91&amp;H91</f>
        <v/>
      </c>
      <c r="BB91" s="96" t="str">
        <f>$C91&amp;I91</f>
        <v/>
      </c>
      <c r="BC91" s="98" t="str">
        <f t="shared" si="8"/>
        <v/>
      </c>
      <c r="BD91" s="99">
        <f>IF(F91="",1,1)</f>
        <v>1</v>
      </c>
      <c r="BE91" s="100" t="str">
        <f>IF(G91="","",1)</f>
        <v/>
      </c>
    </row>
    <row r="92" spans="1:57" ht="27" customHeight="1" x14ac:dyDescent="0.25">
      <c r="B92" s="197"/>
      <c r="C92" s="183"/>
      <c r="D92" s="183"/>
      <c r="E92" s="94"/>
      <c r="F92" s="183"/>
      <c r="G92" s="121"/>
      <c r="H92" s="121"/>
      <c r="I92" s="250"/>
      <c r="K92" s="114"/>
      <c r="L92" s="115"/>
      <c r="M92" s="115"/>
      <c r="N92" s="116"/>
      <c r="O92" s="116"/>
      <c r="Q92" s="112"/>
      <c r="R92" s="112"/>
      <c r="S92" s="112"/>
      <c r="T92" s="112"/>
      <c r="U92" s="112"/>
      <c r="V92" s="112"/>
      <c r="W92" s="113"/>
      <c r="X92" s="113"/>
      <c r="Y92" s="113"/>
      <c r="Z92" s="113"/>
      <c r="AA92" s="112"/>
      <c r="AB92" s="112"/>
      <c r="AC92" s="57"/>
      <c r="AI92" s="102"/>
      <c r="AJ92" s="102"/>
      <c r="AK92" s="102"/>
      <c r="AL92" s="102"/>
      <c r="AM92" s="102"/>
      <c r="AN92" s="102"/>
      <c r="AO92" s="102"/>
      <c r="AP92" s="102"/>
      <c r="AQ92" s="104"/>
      <c r="AR92" s="104"/>
      <c r="AS92" s="104"/>
      <c r="AZ92" s="103"/>
      <c r="BA92" s="103"/>
      <c r="BB92" s="103"/>
      <c r="BC92" s="98" t="str">
        <f t="shared" si="8"/>
        <v/>
      </c>
      <c r="BD92" s="104" t="str">
        <f>IF(AND(BE91=1,BC92=""),1,"")</f>
        <v/>
      </c>
      <c r="BE92" s="104" t="str">
        <f>IF(AND(BE91=1,BD91=""),1,"")</f>
        <v/>
      </c>
    </row>
    <row r="93" spans="1:57" ht="27" customHeight="1" thickBot="1" x14ac:dyDescent="0.3">
      <c r="B93" s="194">
        <f t="shared" si="9"/>
        <v>40</v>
      </c>
      <c r="C93" s="183"/>
      <c r="D93" s="183"/>
      <c r="E93" s="94"/>
      <c r="F93" s="183"/>
      <c r="G93" s="121"/>
      <c r="H93" s="121"/>
      <c r="I93" s="250"/>
      <c r="J93" s="137" t="str">
        <f>IF(E93="","",LEN(E93)-LEN(SUBSTITUTE(SUBSTITUTE(E93," ",),"　",)))</f>
        <v/>
      </c>
      <c r="K93" s="114"/>
      <c r="L93" s="115"/>
      <c r="M93" s="115"/>
      <c r="N93" s="115"/>
      <c r="O93" s="115"/>
      <c r="P93" s="1" t="str">
        <f>IF($B$4="","",IF($B$4="中学",$B$4&amp;C93,IF($B$4="高校",$B$4&amp;C93,C93)))</f>
        <v/>
      </c>
      <c r="Q93" s="113"/>
      <c r="R93" s="113"/>
      <c r="S93" s="113"/>
      <c r="T93" s="113"/>
      <c r="U93" s="112"/>
      <c r="V93" s="112"/>
      <c r="W93" s="113"/>
      <c r="X93" s="113"/>
      <c r="Y93" s="113"/>
      <c r="Z93" s="113"/>
      <c r="AA93" s="112"/>
      <c r="AB93" s="112"/>
      <c r="AC93" s="57"/>
      <c r="AG93" s="2">
        <f>COUNTA(G93,H93,I93)</f>
        <v>0</v>
      </c>
      <c r="AH93" s="3">
        <v>40</v>
      </c>
      <c r="AI93" s="95" t="str">
        <f>IF(D93="","",C93&amp;D93)</f>
        <v/>
      </c>
      <c r="AJ93" s="95">
        <f>IF(AI93="",1,AI93)</f>
        <v>1</v>
      </c>
      <c r="AK93" s="95">
        <f>IF(ISERROR(VLOOKUP(AJ93,$AI$13:AI92,1,FALSE)),0,VLOOKUP(AJ93,$AI$13:AI92,1,FALSE))</f>
        <v>0</v>
      </c>
      <c r="AL93" s="95">
        <f>IF(AK93&gt;1,1,0)</f>
        <v>0</v>
      </c>
      <c r="AM93" s="95" t="str">
        <f>D93&amp;E93</f>
        <v/>
      </c>
      <c r="AN93" s="95">
        <f>IF(AM93="",1,AM93)</f>
        <v>1</v>
      </c>
      <c r="AO93" s="95" t="str">
        <f>C93&amp;D93&amp;E93</f>
        <v/>
      </c>
      <c r="AP93" s="95">
        <f>IF(AO93="",1,AO93)</f>
        <v>1</v>
      </c>
      <c r="AQ93" s="104">
        <f>IF(ISERROR(VLOOKUP(AP93,$AO$13:AO92,1,FALSE)),0,VLOOKUP(AP93,$AO$13:AO92,1,FALSE))</f>
        <v>0</v>
      </c>
      <c r="AR93" s="104">
        <f>IF(AQ93&gt;1,1,0)</f>
        <v>0</v>
      </c>
      <c r="AS93" s="104">
        <f>AL93-AR93</f>
        <v>0</v>
      </c>
      <c r="AT93" s="3" t="str">
        <f>IF(AJ93=AK93,1,"")</f>
        <v/>
      </c>
      <c r="AU93" s="3">
        <f>C93</f>
        <v>0</v>
      </c>
      <c r="AV93" s="3">
        <f>AU93</f>
        <v>0</v>
      </c>
      <c r="AW93" s="3">
        <f>AV93</f>
        <v>0</v>
      </c>
      <c r="AZ93" s="96" t="str">
        <f>C93&amp;G93</f>
        <v/>
      </c>
      <c r="BA93" s="96" t="str">
        <f>$C93&amp;H93</f>
        <v/>
      </c>
      <c r="BB93" s="96" t="str">
        <f>$C93&amp;I93</f>
        <v/>
      </c>
      <c r="BC93" s="98" t="str">
        <f t="shared" si="8"/>
        <v/>
      </c>
      <c r="BD93" s="99">
        <f>IF(F93="",1,1)</f>
        <v>1</v>
      </c>
      <c r="BE93" s="100" t="str">
        <f>IF(G93="","",1)</f>
        <v/>
      </c>
    </row>
    <row r="94" spans="1:57" ht="27" customHeight="1" thickBot="1" x14ac:dyDescent="0.3">
      <c r="B94" s="195"/>
      <c r="C94" s="184"/>
      <c r="D94" s="184"/>
      <c r="E94" s="110"/>
      <c r="F94" s="184"/>
      <c r="G94" s="122"/>
      <c r="H94" s="122"/>
      <c r="I94" s="251"/>
      <c r="K94" s="114"/>
      <c r="L94" s="115"/>
      <c r="M94" s="115"/>
      <c r="N94" s="115"/>
      <c r="O94" s="115"/>
      <c r="Q94" s="113"/>
      <c r="R94" s="113"/>
      <c r="S94" s="113"/>
      <c r="T94" s="113"/>
      <c r="U94" s="112"/>
      <c r="V94" s="112"/>
      <c r="W94" s="113"/>
      <c r="X94" s="113"/>
      <c r="Y94" s="113"/>
      <c r="Z94" s="113"/>
      <c r="AA94" s="112"/>
      <c r="AB94" s="112"/>
      <c r="AC94" s="57"/>
      <c r="AI94" s="102"/>
      <c r="AJ94" s="102"/>
      <c r="AK94" s="102"/>
      <c r="AL94" s="102"/>
      <c r="AM94" s="102"/>
      <c r="AN94" s="102"/>
      <c r="AO94" s="102"/>
      <c r="AP94" s="102"/>
      <c r="AQ94" s="104"/>
      <c r="AR94" s="104"/>
      <c r="AS94" s="104"/>
      <c r="AZ94" s="103"/>
      <c r="BA94" s="103"/>
      <c r="BB94" s="103"/>
      <c r="BC94" s="98" t="str">
        <f t="shared" si="8"/>
        <v/>
      </c>
      <c r="BD94" s="104" t="str">
        <f>IF(AND(BE93=1,BC94=""),1,"")</f>
        <v/>
      </c>
      <c r="BE94" s="104" t="str">
        <f>IF(AND(BE93=1,BD93=""),1,"")</f>
        <v/>
      </c>
    </row>
    <row r="95" spans="1:57" ht="27" customHeight="1" thickBot="1" x14ac:dyDescent="0.3">
      <c r="A95" s="58">
        <f>COUNTA(E95,E97,E99,E101,E103,E105,E107,E109,E111,E113)</f>
        <v>0</v>
      </c>
      <c r="B95" s="195">
        <f t="shared" si="9"/>
        <v>41</v>
      </c>
      <c r="C95" s="189"/>
      <c r="D95" s="199"/>
      <c r="E95" s="111"/>
      <c r="F95" s="199"/>
      <c r="G95" s="123"/>
      <c r="H95" s="123"/>
      <c r="I95" s="253"/>
      <c r="J95" s="137" t="str">
        <f>IF(E95="","",LEN(E95)-LEN(SUBSTITUTE(SUBSTITUTE(E95," ",),"　",)))</f>
        <v/>
      </c>
      <c r="K95" s="114"/>
      <c r="L95" s="115"/>
      <c r="M95" s="115"/>
      <c r="N95" s="116"/>
      <c r="O95" s="116"/>
      <c r="P95" s="1" t="str">
        <f>IF($B$4="","",IF($B$4="中学",$B$4&amp;C95,IF($B$4="高校",$B$4&amp;C95,C95)))</f>
        <v/>
      </c>
      <c r="Q95" s="112"/>
      <c r="R95" s="112"/>
      <c r="S95" s="112"/>
      <c r="T95" s="112"/>
      <c r="U95" s="112"/>
      <c r="V95" s="112"/>
      <c r="W95" s="113"/>
      <c r="X95" s="113"/>
      <c r="Y95" s="113"/>
      <c r="Z95" s="113"/>
      <c r="AA95" s="112"/>
      <c r="AB95" s="112"/>
      <c r="AC95" s="57"/>
      <c r="AG95" s="2">
        <f>COUNTA(G95,H95,I95)</f>
        <v>0</v>
      </c>
      <c r="AH95" s="3">
        <v>41</v>
      </c>
      <c r="AI95" s="95" t="str">
        <f>IF(D95="","",C95&amp;D95)</f>
        <v/>
      </c>
      <c r="AJ95" s="95">
        <f>IF(AI95="",1,AI95)</f>
        <v>1</v>
      </c>
      <c r="AK95" s="95">
        <f>IF(ISERROR(VLOOKUP(AJ95,$AI$13:AI94,1,FALSE)),0,VLOOKUP(AJ95,$AI$13:AI94,1,FALSE))</f>
        <v>0</v>
      </c>
      <c r="AL95" s="95">
        <f>IF(AK95&gt;1,1,0)</f>
        <v>0</v>
      </c>
      <c r="AM95" s="95" t="str">
        <f>D95&amp;E95</f>
        <v/>
      </c>
      <c r="AN95" s="95">
        <f>IF(AM95="",1,AM95)</f>
        <v>1</v>
      </c>
      <c r="AO95" s="95" t="str">
        <f>C95&amp;D95&amp;E95</f>
        <v/>
      </c>
      <c r="AP95" s="95">
        <f>IF(AO95="",1,AO95)</f>
        <v>1</v>
      </c>
      <c r="AQ95" s="104">
        <f>IF(ISERROR(VLOOKUP(AP95,$AO$13:AO94,1,FALSE)),0,VLOOKUP(AP95,$AO$13:AO94,1,FALSE))</f>
        <v>0</v>
      </c>
      <c r="AR95" s="104">
        <f>IF(AQ95&gt;1,1,0)</f>
        <v>0</v>
      </c>
      <c r="AS95" s="104">
        <f>AL95-AR95</f>
        <v>0</v>
      </c>
      <c r="AT95" s="3" t="str">
        <f>IF(AJ95=AK95,1,"")</f>
        <v/>
      </c>
      <c r="AU95" s="3">
        <f>C95</f>
        <v>0</v>
      </c>
      <c r="AV95" s="3">
        <f>AU95</f>
        <v>0</v>
      </c>
      <c r="AW95" s="3">
        <f>AV95</f>
        <v>0</v>
      </c>
      <c r="AZ95" s="96" t="str">
        <f>C95&amp;G95</f>
        <v/>
      </c>
      <c r="BA95" s="96" t="str">
        <f>$C95&amp;H95</f>
        <v/>
      </c>
      <c r="BB95" s="96" t="str">
        <f>$C95&amp;I95</f>
        <v/>
      </c>
      <c r="BC95" s="98" t="str">
        <f t="shared" si="8"/>
        <v/>
      </c>
      <c r="BD95" s="99">
        <f>IF(F95="",1,1)</f>
        <v>1</v>
      </c>
      <c r="BE95" s="100" t="str">
        <f>IF(G95="","",1)</f>
        <v/>
      </c>
    </row>
    <row r="96" spans="1:57" ht="27" customHeight="1" x14ac:dyDescent="0.25">
      <c r="A96" s="101">
        <f>COUNTA(G95,G97,G99,G101,G103,G105,G107,G109,G111,G113)</f>
        <v>0</v>
      </c>
      <c r="B96" s="198"/>
      <c r="C96" s="183"/>
      <c r="D96" s="183"/>
      <c r="E96" s="94"/>
      <c r="F96" s="183"/>
      <c r="G96" s="121"/>
      <c r="H96" s="121"/>
      <c r="I96" s="250"/>
      <c r="K96" s="114"/>
      <c r="L96" s="115"/>
      <c r="M96" s="115"/>
      <c r="N96" s="116"/>
      <c r="O96" s="116"/>
      <c r="Q96" s="112"/>
      <c r="R96" s="112"/>
      <c r="S96" s="112"/>
      <c r="T96" s="112"/>
      <c r="U96" s="112"/>
      <c r="V96" s="112"/>
      <c r="W96" s="113"/>
      <c r="X96" s="113"/>
      <c r="Y96" s="113"/>
      <c r="Z96" s="113"/>
      <c r="AA96" s="112"/>
      <c r="AB96" s="112"/>
      <c r="AC96" s="57"/>
      <c r="AI96" s="102"/>
      <c r="AJ96" s="102"/>
      <c r="AK96" s="102"/>
      <c r="AL96" s="102"/>
      <c r="AM96" s="102"/>
      <c r="AN96" s="102"/>
      <c r="AO96" s="102"/>
      <c r="AP96" s="102"/>
      <c r="AQ96" s="104"/>
      <c r="AR96" s="104"/>
      <c r="AS96" s="104"/>
      <c r="AZ96" s="103"/>
      <c r="BA96" s="103"/>
      <c r="BB96" s="103"/>
      <c r="BC96" s="98" t="str">
        <f t="shared" si="8"/>
        <v/>
      </c>
      <c r="BD96" s="104" t="str">
        <f>IF(AND(BE95=1,BC96=""),1,"")</f>
        <v/>
      </c>
      <c r="BE96" s="104" t="str">
        <f>IF(AND(BE95=1,BD95=""),1,"")</f>
        <v/>
      </c>
    </row>
    <row r="97" spans="2:57" ht="27" customHeight="1" x14ac:dyDescent="0.25">
      <c r="B97" s="196">
        <f t="shared" si="9"/>
        <v>42</v>
      </c>
      <c r="C97" s="183"/>
      <c r="D97" s="183"/>
      <c r="E97" s="94"/>
      <c r="F97" s="183"/>
      <c r="G97" s="121"/>
      <c r="H97" s="121"/>
      <c r="I97" s="250"/>
      <c r="J97" s="137" t="str">
        <f>IF(E97="","",LEN(E97)-LEN(SUBSTITUTE(SUBSTITUTE(E97," ",),"　",)))</f>
        <v/>
      </c>
      <c r="K97" s="114"/>
      <c r="L97" s="116"/>
      <c r="M97" s="116"/>
      <c r="N97" s="116"/>
      <c r="O97" s="116"/>
      <c r="P97" s="1" t="str">
        <f>IF($B$4="","",IF($B$4="中学",$B$4&amp;C97,IF($B$4="高校",$B$4&amp;C97,C97)))</f>
        <v/>
      </c>
      <c r="Q97" s="112"/>
      <c r="R97" s="112"/>
      <c r="S97" s="112"/>
      <c r="T97" s="112"/>
      <c r="U97" s="113"/>
      <c r="V97" s="113"/>
      <c r="W97" s="112"/>
      <c r="X97" s="112"/>
      <c r="Y97" s="112"/>
      <c r="Z97" s="112"/>
      <c r="AA97" s="113"/>
      <c r="AB97" s="113"/>
      <c r="AC97" s="57"/>
      <c r="AG97" s="2">
        <f>COUNTA(G97,H97,I97)</f>
        <v>0</v>
      </c>
      <c r="AH97" s="3">
        <v>42</v>
      </c>
      <c r="AI97" s="95" t="str">
        <f>IF(D97="","",C97&amp;D97)</f>
        <v/>
      </c>
      <c r="AJ97" s="95">
        <f>IF(AI97="",1,AI97)</f>
        <v>1</v>
      </c>
      <c r="AK97" s="95">
        <f>IF(ISERROR(VLOOKUP(AJ97,$AI$13:AI96,1,FALSE)),0,VLOOKUP(AJ97,$AI$13:AI96,1,FALSE))</f>
        <v>0</v>
      </c>
      <c r="AL97" s="95">
        <f>IF(AK97&gt;1,1,0)</f>
        <v>0</v>
      </c>
      <c r="AM97" s="95" t="str">
        <f>D97&amp;E97</f>
        <v/>
      </c>
      <c r="AN97" s="95">
        <f>IF(AM97="",1,AM97)</f>
        <v>1</v>
      </c>
      <c r="AO97" s="95" t="str">
        <f>C97&amp;D97&amp;E97</f>
        <v/>
      </c>
      <c r="AP97" s="95">
        <f>IF(AO97="",1,AO97)</f>
        <v>1</v>
      </c>
      <c r="AQ97" s="104">
        <f>IF(ISERROR(VLOOKUP(AP97,$AO$13:AO96,1,FALSE)),0,VLOOKUP(AP97,$AO$13:AO96,1,FALSE))</f>
        <v>0</v>
      </c>
      <c r="AR97" s="104">
        <f>IF(AQ97&gt;1,1,0)</f>
        <v>0</v>
      </c>
      <c r="AS97" s="104">
        <f>AL97-AR97</f>
        <v>0</v>
      </c>
      <c r="AT97" s="3" t="str">
        <f>IF(AJ97=AK97,1,"")</f>
        <v/>
      </c>
      <c r="AU97" s="3">
        <f>C97</f>
        <v>0</v>
      </c>
      <c r="AV97" s="3">
        <f>AU97</f>
        <v>0</v>
      </c>
      <c r="AW97" s="3">
        <f>AV97</f>
        <v>0</v>
      </c>
      <c r="AZ97" s="96" t="str">
        <f>C97&amp;G97</f>
        <v/>
      </c>
      <c r="BA97" s="96" t="str">
        <f>$C97&amp;H97</f>
        <v/>
      </c>
      <c r="BB97" s="96" t="str">
        <f>$C97&amp;I97</f>
        <v/>
      </c>
      <c r="BC97" s="98" t="str">
        <f t="shared" si="8"/>
        <v/>
      </c>
      <c r="BD97" s="99">
        <f>IF(F97="",1,1)</f>
        <v>1</v>
      </c>
      <c r="BE97" s="100" t="str">
        <f>IF(G97="","",1)</f>
        <v/>
      </c>
    </row>
    <row r="98" spans="2:57" ht="27" customHeight="1" x14ac:dyDescent="0.25">
      <c r="B98" s="197"/>
      <c r="C98" s="183"/>
      <c r="D98" s="183"/>
      <c r="E98" s="94"/>
      <c r="F98" s="183"/>
      <c r="G98" s="121"/>
      <c r="H98" s="121"/>
      <c r="I98" s="250"/>
      <c r="K98" s="114"/>
      <c r="L98" s="115"/>
      <c r="M98" s="115"/>
      <c r="N98" s="116"/>
      <c r="O98" s="116"/>
      <c r="Q98" s="112"/>
      <c r="R98" s="112"/>
      <c r="S98" s="112"/>
      <c r="T98" s="112"/>
      <c r="U98" s="112"/>
      <c r="V98" s="112"/>
      <c r="W98" s="113"/>
      <c r="X98" s="113"/>
      <c r="Y98" s="113"/>
      <c r="Z98" s="113"/>
      <c r="AA98" s="112"/>
      <c r="AB98" s="112"/>
      <c r="AC98" s="57"/>
      <c r="AI98" s="102"/>
      <c r="AJ98" s="102"/>
      <c r="AK98" s="102"/>
      <c r="AL98" s="102"/>
      <c r="AM98" s="102"/>
      <c r="AN98" s="102"/>
      <c r="AO98" s="102"/>
      <c r="AP98" s="102"/>
      <c r="AQ98" s="104"/>
      <c r="AR98" s="104"/>
      <c r="AS98" s="104"/>
      <c r="AZ98" s="103"/>
      <c r="BA98" s="103"/>
      <c r="BB98" s="103"/>
      <c r="BC98" s="98" t="str">
        <f t="shared" si="8"/>
        <v/>
      </c>
      <c r="BD98" s="104" t="str">
        <f>IF(AND(BE97=1,BC98=""),1,"")</f>
        <v/>
      </c>
      <c r="BE98" s="104" t="str">
        <f>IF(AND(BE97=1,BD97=""),1,"")</f>
        <v/>
      </c>
    </row>
    <row r="99" spans="2:57" ht="27" customHeight="1" x14ac:dyDescent="0.25">
      <c r="B99" s="196">
        <f t="shared" si="9"/>
        <v>43</v>
      </c>
      <c r="C99" s="183"/>
      <c r="D99" s="183"/>
      <c r="E99" s="94"/>
      <c r="F99" s="183"/>
      <c r="G99" s="121"/>
      <c r="H99" s="121"/>
      <c r="I99" s="250"/>
      <c r="J99" s="137" t="str">
        <f>IF(E99="","",LEN(E99)-LEN(SUBSTITUTE(SUBSTITUTE(E99," ",),"　",)))</f>
        <v/>
      </c>
      <c r="K99" s="114"/>
      <c r="L99" s="116"/>
      <c r="M99" s="116"/>
      <c r="N99" s="116"/>
      <c r="O99" s="116"/>
      <c r="P99" s="1" t="str">
        <f>IF($B$4="","",IF($B$4="中学",$B$4&amp;C99,IF($B$4="高校",$B$4&amp;C99,C99)))</f>
        <v/>
      </c>
      <c r="Q99" s="112"/>
      <c r="R99" s="112"/>
      <c r="S99" s="112"/>
      <c r="T99" s="112"/>
      <c r="U99" s="112"/>
      <c r="V99" s="112"/>
      <c r="W99" s="113"/>
      <c r="X99" s="113"/>
      <c r="Y99" s="113"/>
      <c r="Z99" s="113"/>
      <c r="AA99" s="112"/>
      <c r="AB99" s="112"/>
      <c r="AC99" s="57"/>
      <c r="AG99" s="2">
        <f>COUNTA(G99,H99,I99)</f>
        <v>0</v>
      </c>
      <c r="AH99" s="3">
        <v>43</v>
      </c>
      <c r="AI99" s="95" t="str">
        <f>IF(D99="","",C99&amp;D99)</f>
        <v/>
      </c>
      <c r="AJ99" s="95">
        <f>IF(AI99="",1,AI99)</f>
        <v>1</v>
      </c>
      <c r="AK99" s="95">
        <f>IF(ISERROR(VLOOKUP(AJ99,$AI$13:AI98,1,FALSE)),0,VLOOKUP(AJ99,$AI$13:AI98,1,FALSE))</f>
        <v>0</v>
      </c>
      <c r="AL99" s="95">
        <f>IF(AK99&gt;1,1,0)</f>
        <v>0</v>
      </c>
      <c r="AM99" s="95" t="str">
        <f>D99&amp;E99</f>
        <v/>
      </c>
      <c r="AN99" s="95">
        <f>IF(AM99="",1,AM99)</f>
        <v>1</v>
      </c>
      <c r="AO99" s="95" t="str">
        <f>C99&amp;D99&amp;E99</f>
        <v/>
      </c>
      <c r="AP99" s="95">
        <f>IF(AO99="",1,AO99)</f>
        <v>1</v>
      </c>
      <c r="AQ99" s="104">
        <f>IF(ISERROR(VLOOKUP(AP99,$AO$13:AO98,1,FALSE)),0,VLOOKUP(AP99,$AO$13:AO98,1,FALSE))</f>
        <v>0</v>
      </c>
      <c r="AR99" s="104">
        <f>IF(AQ99&gt;1,1,0)</f>
        <v>0</v>
      </c>
      <c r="AS99" s="104">
        <f>AL99-AR99</f>
        <v>0</v>
      </c>
      <c r="AT99" s="3" t="str">
        <f>IF(AJ99=AK99,1,"")</f>
        <v/>
      </c>
      <c r="AU99" s="3">
        <f>C99</f>
        <v>0</v>
      </c>
      <c r="AV99" s="3">
        <f>AU99</f>
        <v>0</v>
      </c>
      <c r="AW99" s="3">
        <f>AV99</f>
        <v>0</v>
      </c>
      <c r="AZ99" s="96" t="str">
        <f>C99&amp;G99</f>
        <v/>
      </c>
      <c r="BA99" s="96" t="str">
        <f>$C99&amp;H99</f>
        <v/>
      </c>
      <c r="BB99" s="96" t="str">
        <f>$C99&amp;I99</f>
        <v/>
      </c>
      <c r="BC99" s="98" t="str">
        <f t="shared" si="8"/>
        <v/>
      </c>
      <c r="BD99" s="99">
        <f>IF(F99="",1,1)</f>
        <v>1</v>
      </c>
      <c r="BE99" s="100" t="str">
        <f>IF(G99="","",1)</f>
        <v/>
      </c>
    </row>
    <row r="100" spans="2:57" ht="27" customHeight="1" x14ac:dyDescent="0.25">
      <c r="B100" s="197"/>
      <c r="C100" s="183"/>
      <c r="D100" s="183"/>
      <c r="E100" s="94"/>
      <c r="F100" s="183"/>
      <c r="G100" s="121"/>
      <c r="H100" s="121"/>
      <c r="I100" s="250"/>
      <c r="K100" s="114"/>
      <c r="L100" s="115"/>
      <c r="M100" s="115"/>
      <c r="N100" s="116"/>
      <c r="O100" s="116"/>
      <c r="Q100" s="112"/>
      <c r="R100" s="112"/>
      <c r="S100" s="112"/>
      <c r="T100" s="112"/>
      <c r="U100" s="112"/>
      <c r="V100" s="112"/>
      <c r="W100" s="112"/>
      <c r="X100" s="112"/>
      <c r="Y100" s="112"/>
      <c r="Z100" s="112"/>
      <c r="AA100" s="112"/>
      <c r="AB100" s="112"/>
      <c r="AC100" s="57"/>
      <c r="AI100" s="102"/>
      <c r="AJ100" s="102"/>
      <c r="AK100" s="102"/>
      <c r="AL100" s="102"/>
      <c r="AM100" s="102"/>
      <c r="AN100" s="102"/>
      <c r="AO100" s="102"/>
      <c r="AP100" s="102"/>
      <c r="AQ100" s="104"/>
      <c r="AR100" s="104"/>
      <c r="AS100" s="104"/>
      <c r="AZ100" s="103"/>
      <c r="BA100" s="103"/>
      <c r="BB100" s="103"/>
      <c r="BC100" s="98" t="str">
        <f t="shared" si="8"/>
        <v/>
      </c>
      <c r="BD100" s="104" t="str">
        <f>IF(AND(BE99=1,BC100=""),1,"")</f>
        <v/>
      </c>
      <c r="BE100" s="104" t="str">
        <f>IF(AND(BE99=1,BD99=""),1,"")</f>
        <v/>
      </c>
    </row>
    <row r="101" spans="2:57" ht="27" customHeight="1" x14ac:dyDescent="0.25">
      <c r="B101" s="196">
        <f t="shared" si="9"/>
        <v>44</v>
      </c>
      <c r="C101" s="183"/>
      <c r="D101" s="183"/>
      <c r="E101" s="94"/>
      <c r="F101" s="183"/>
      <c r="G101" s="121"/>
      <c r="H101" s="121"/>
      <c r="I101" s="250"/>
      <c r="J101" s="137" t="str">
        <f>IF(E101="","",LEN(E101)-LEN(SUBSTITUTE(SUBSTITUTE(E101," ",),"　",)))</f>
        <v/>
      </c>
      <c r="K101" s="114"/>
      <c r="L101" s="116"/>
      <c r="M101" s="116"/>
      <c r="N101" s="116"/>
      <c r="O101" s="116"/>
      <c r="P101" s="1" t="str">
        <f>IF($B$4="","",IF($B$4="中学",$B$4&amp;C101,IF($B$4="高校",$B$4&amp;C101,C101)))</f>
        <v/>
      </c>
      <c r="Q101" s="112"/>
      <c r="R101" s="112"/>
      <c r="S101" s="112"/>
      <c r="T101" s="112"/>
      <c r="U101" s="112"/>
      <c r="V101" s="112"/>
      <c r="W101" s="113"/>
      <c r="X101" s="113"/>
      <c r="Y101" s="113"/>
      <c r="Z101" s="113"/>
      <c r="AA101" s="112"/>
      <c r="AB101" s="112"/>
      <c r="AC101" s="57"/>
      <c r="AG101" s="2">
        <f>COUNTA(G101,H101,I101)</f>
        <v>0</v>
      </c>
      <c r="AH101" s="3">
        <v>44</v>
      </c>
      <c r="AI101" s="95" t="str">
        <f>IF(D101="","",C101&amp;D101)</f>
        <v/>
      </c>
      <c r="AJ101" s="95">
        <f>IF(AI101="",1,AI101)</f>
        <v>1</v>
      </c>
      <c r="AK101" s="95">
        <f>IF(ISERROR(VLOOKUP(AJ101,$AI$13:AI100,1,FALSE)),0,VLOOKUP(AJ101,$AI$13:AI100,1,FALSE))</f>
        <v>0</v>
      </c>
      <c r="AL101" s="95">
        <f>IF(AK101&gt;1,1,0)</f>
        <v>0</v>
      </c>
      <c r="AM101" s="95" t="str">
        <f>D101&amp;E101</f>
        <v/>
      </c>
      <c r="AN101" s="95">
        <f>IF(AM101="",1,AM101)</f>
        <v>1</v>
      </c>
      <c r="AO101" s="95" t="str">
        <f>C101&amp;D101&amp;E101</f>
        <v/>
      </c>
      <c r="AP101" s="95">
        <f>IF(AO101="",1,AO101)</f>
        <v>1</v>
      </c>
      <c r="AQ101" s="104">
        <f>IF(ISERROR(VLOOKUP(AP101,$AO$13:AO100,1,FALSE)),0,VLOOKUP(AP101,$AO$13:AO100,1,FALSE))</f>
        <v>0</v>
      </c>
      <c r="AR101" s="104">
        <f>IF(AQ101&gt;1,1,0)</f>
        <v>0</v>
      </c>
      <c r="AS101" s="104">
        <f>AL101-AR101</f>
        <v>0</v>
      </c>
      <c r="AT101" s="3" t="str">
        <f>IF(AJ101=AK101,1,"")</f>
        <v/>
      </c>
      <c r="AU101" s="3">
        <f>C101</f>
        <v>0</v>
      </c>
      <c r="AV101" s="3">
        <f>AU101</f>
        <v>0</v>
      </c>
      <c r="AW101" s="3">
        <f>AV101</f>
        <v>0</v>
      </c>
      <c r="AZ101" s="96" t="str">
        <f>C101&amp;G101</f>
        <v/>
      </c>
      <c r="BA101" s="96" t="str">
        <f>$C101&amp;H101</f>
        <v/>
      </c>
      <c r="BB101" s="96" t="str">
        <f>$C101&amp;I101</f>
        <v/>
      </c>
      <c r="BC101" s="98" t="str">
        <f t="shared" si="8"/>
        <v/>
      </c>
      <c r="BD101" s="99">
        <f>IF(F101="",1,1)</f>
        <v>1</v>
      </c>
      <c r="BE101" s="100" t="str">
        <f>IF(G101="","",1)</f>
        <v/>
      </c>
    </row>
    <row r="102" spans="2:57" ht="27" customHeight="1" x14ac:dyDescent="0.25">
      <c r="B102" s="197"/>
      <c r="C102" s="183"/>
      <c r="D102" s="183"/>
      <c r="E102" s="94"/>
      <c r="F102" s="183"/>
      <c r="G102" s="121"/>
      <c r="H102" s="121"/>
      <c r="I102" s="250"/>
      <c r="K102" s="114"/>
      <c r="L102" s="116"/>
      <c r="M102" s="116"/>
      <c r="N102" s="116"/>
      <c r="O102" s="116"/>
      <c r="Q102" s="112"/>
      <c r="R102" s="112"/>
      <c r="S102" s="112"/>
      <c r="T102" s="112"/>
      <c r="U102" s="112"/>
      <c r="V102" s="112"/>
      <c r="W102" s="113"/>
      <c r="X102" s="113"/>
      <c r="Y102" s="113"/>
      <c r="Z102" s="113"/>
      <c r="AA102" s="112"/>
      <c r="AB102" s="112"/>
      <c r="AC102" s="57"/>
      <c r="AI102" s="102"/>
      <c r="AJ102" s="102"/>
      <c r="AK102" s="102"/>
      <c r="AL102" s="102"/>
      <c r="AM102" s="102"/>
      <c r="AN102" s="102"/>
      <c r="AO102" s="102"/>
      <c r="AP102" s="102"/>
      <c r="AQ102" s="104"/>
      <c r="AR102" s="104"/>
      <c r="AS102" s="104"/>
      <c r="AZ102" s="103"/>
      <c r="BA102" s="103"/>
      <c r="BB102" s="103"/>
      <c r="BC102" s="98" t="str">
        <f t="shared" si="8"/>
        <v/>
      </c>
      <c r="BD102" s="104" t="str">
        <f>IF(AND(BE101=1,BC102=""),1,"")</f>
        <v/>
      </c>
      <c r="BE102" s="104" t="str">
        <f>IF(AND(BE101=1,BD101=""),1,"")</f>
        <v/>
      </c>
    </row>
    <row r="103" spans="2:57" ht="27" customHeight="1" x14ac:dyDescent="0.25">
      <c r="B103" s="196">
        <f t="shared" si="9"/>
        <v>45</v>
      </c>
      <c r="C103" s="183"/>
      <c r="D103" s="183"/>
      <c r="E103" s="94"/>
      <c r="F103" s="183"/>
      <c r="G103" s="121"/>
      <c r="H103" s="121"/>
      <c r="I103" s="250"/>
      <c r="J103" s="137" t="str">
        <f>IF(E103="","",LEN(E103)-LEN(SUBSTITUTE(SUBSTITUTE(E103," ",),"　",)))</f>
        <v/>
      </c>
      <c r="K103" s="114"/>
      <c r="L103" s="115"/>
      <c r="M103" s="115"/>
      <c r="N103" s="116"/>
      <c r="O103" s="116"/>
      <c r="P103" s="1" t="str">
        <f>IF($B$4="","",IF($B$4="中学",$B$4&amp;C103,IF($B$4="高校",$B$4&amp;C103,C103)))</f>
        <v/>
      </c>
      <c r="Q103" s="112"/>
      <c r="R103" s="112"/>
      <c r="S103" s="112"/>
      <c r="T103" s="112"/>
      <c r="U103" s="112"/>
      <c r="V103" s="112"/>
      <c r="W103" s="112"/>
      <c r="X103" s="112"/>
      <c r="Y103" s="112"/>
      <c r="Z103" s="112"/>
      <c r="AA103" s="112"/>
      <c r="AB103" s="112"/>
      <c r="AC103" s="57"/>
      <c r="AG103" s="2">
        <f>COUNTA(G103,H103,I103)</f>
        <v>0</v>
      </c>
      <c r="AH103" s="3">
        <v>45</v>
      </c>
      <c r="AI103" s="95" t="str">
        <f>IF(D103="","",C103&amp;D103)</f>
        <v/>
      </c>
      <c r="AJ103" s="95">
        <f>IF(AI103="",1,AI103)</f>
        <v>1</v>
      </c>
      <c r="AK103" s="95">
        <f>IF(ISERROR(VLOOKUP(AJ103,$AI$13:AI102,1,FALSE)),0,VLOOKUP(AJ103,$AI$13:AI102,1,FALSE))</f>
        <v>0</v>
      </c>
      <c r="AL103" s="95">
        <f>IF(AK103&gt;1,1,0)</f>
        <v>0</v>
      </c>
      <c r="AM103" s="95" t="str">
        <f>D103&amp;E103</f>
        <v/>
      </c>
      <c r="AN103" s="95">
        <f>IF(AM103="",1,AM103)</f>
        <v>1</v>
      </c>
      <c r="AO103" s="95" t="str">
        <f>C103&amp;D103&amp;E103</f>
        <v/>
      </c>
      <c r="AP103" s="95">
        <f>IF(AO103="",1,AO103)</f>
        <v>1</v>
      </c>
      <c r="AQ103" s="104">
        <f>IF(ISERROR(VLOOKUP(AP103,$AO$13:AO102,1,FALSE)),0,VLOOKUP(AP103,$AO$13:AO102,1,FALSE))</f>
        <v>0</v>
      </c>
      <c r="AR103" s="104">
        <f>IF(AQ103&gt;1,1,0)</f>
        <v>0</v>
      </c>
      <c r="AS103" s="104">
        <f>AL103-AR103</f>
        <v>0</v>
      </c>
      <c r="AT103" s="3" t="str">
        <f>IF(AJ103=AK103,1,"")</f>
        <v/>
      </c>
      <c r="AU103" s="3">
        <f>C103</f>
        <v>0</v>
      </c>
      <c r="AV103" s="3">
        <f>AU103</f>
        <v>0</v>
      </c>
      <c r="AW103" s="3">
        <f>AV103</f>
        <v>0</v>
      </c>
      <c r="AZ103" s="96" t="str">
        <f>C103&amp;G103</f>
        <v/>
      </c>
      <c r="BA103" s="96" t="str">
        <f>$C103&amp;H103</f>
        <v/>
      </c>
      <c r="BB103" s="96" t="str">
        <f>$C103&amp;I103</f>
        <v/>
      </c>
      <c r="BC103" s="98" t="str">
        <f t="shared" si="8"/>
        <v/>
      </c>
      <c r="BD103" s="99">
        <f>IF(F103="",1,1)</f>
        <v>1</v>
      </c>
      <c r="BE103" s="100" t="str">
        <f>IF(G103="","",1)</f>
        <v/>
      </c>
    </row>
    <row r="104" spans="2:57" ht="27" customHeight="1" x14ac:dyDescent="0.25">
      <c r="B104" s="197"/>
      <c r="C104" s="183"/>
      <c r="D104" s="183"/>
      <c r="E104" s="94"/>
      <c r="F104" s="183"/>
      <c r="G104" s="121"/>
      <c r="H104" s="121"/>
      <c r="I104" s="250"/>
      <c r="K104" s="114"/>
      <c r="L104" s="115"/>
      <c r="M104" s="115"/>
      <c r="N104" s="116"/>
      <c r="O104" s="116"/>
      <c r="Q104" s="112"/>
      <c r="R104" s="112"/>
      <c r="S104" s="112"/>
      <c r="T104" s="112"/>
      <c r="U104" s="112"/>
      <c r="V104" s="112"/>
      <c r="W104" s="112"/>
      <c r="X104" s="112"/>
      <c r="Y104" s="112"/>
      <c r="Z104" s="112"/>
      <c r="AA104" s="112"/>
      <c r="AB104" s="112"/>
      <c r="AC104" s="57"/>
      <c r="AI104" s="102"/>
      <c r="AJ104" s="102"/>
      <c r="AK104" s="102"/>
      <c r="AL104" s="102"/>
      <c r="AM104" s="102"/>
      <c r="AN104" s="102"/>
      <c r="AO104" s="102"/>
      <c r="AP104" s="102"/>
      <c r="AQ104" s="104"/>
      <c r="AR104" s="104"/>
      <c r="AS104" s="104"/>
      <c r="AZ104" s="103"/>
      <c r="BA104" s="103"/>
      <c r="BB104" s="103"/>
      <c r="BC104" s="98" t="str">
        <f t="shared" si="8"/>
        <v/>
      </c>
      <c r="BD104" s="104" t="str">
        <f>IF(AND(BE103=1,BC104=""),1,"")</f>
        <v/>
      </c>
      <c r="BE104" s="104" t="str">
        <f>IF(AND(BE103=1,BD103=""),1,"")</f>
        <v/>
      </c>
    </row>
    <row r="105" spans="2:57" ht="27" customHeight="1" x14ac:dyDescent="0.25">
      <c r="B105" s="196">
        <f t="shared" si="9"/>
        <v>46</v>
      </c>
      <c r="C105" s="183"/>
      <c r="D105" s="183"/>
      <c r="E105" s="94"/>
      <c r="F105" s="183"/>
      <c r="G105" s="121"/>
      <c r="H105" s="121"/>
      <c r="I105" s="250"/>
      <c r="J105" s="137" t="str">
        <f>IF(E105="","",LEN(E105)-LEN(SUBSTITUTE(SUBSTITUTE(E105," ",),"　",)))</f>
        <v/>
      </c>
      <c r="K105" s="117"/>
      <c r="L105" s="115"/>
      <c r="M105" s="115"/>
      <c r="N105" s="116"/>
      <c r="O105" s="116"/>
      <c r="P105" s="1" t="str">
        <f>IF($B$4="","",IF($B$4="中学",$B$4&amp;C105,IF($B$4="高校",$B$4&amp;C105,C105)))</f>
        <v/>
      </c>
      <c r="Q105" s="112"/>
      <c r="R105" s="112"/>
      <c r="S105" s="112"/>
      <c r="T105" s="112"/>
      <c r="U105" s="112"/>
      <c r="V105" s="112"/>
      <c r="W105" s="113"/>
      <c r="X105" s="113"/>
      <c r="Y105" s="113"/>
      <c r="Z105" s="113"/>
      <c r="AA105" s="112"/>
      <c r="AB105" s="112"/>
      <c r="AC105" s="57"/>
      <c r="AG105" s="2">
        <f>COUNTA(G105,H105,I105)</f>
        <v>0</v>
      </c>
      <c r="AH105" s="3">
        <v>46</v>
      </c>
      <c r="AI105" s="95" t="str">
        <f>IF(D105="","",C105&amp;D105)</f>
        <v/>
      </c>
      <c r="AJ105" s="95">
        <f>IF(AI105="",1,AI105)</f>
        <v>1</v>
      </c>
      <c r="AK105" s="95">
        <f>IF(ISERROR(VLOOKUP(AJ105,$AI$13:AI104,1,FALSE)),0,VLOOKUP(AJ105,$AI$13:AI104,1,FALSE))</f>
        <v>0</v>
      </c>
      <c r="AL105" s="95">
        <f>IF(AK105&gt;1,1,0)</f>
        <v>0</v>
      </c>
      <c r="AM105" s="95" t="str">
        <f>D105&amp;E105</f>
        <v/>
      </c>
      <c r="AN105" s="95">
        <f>IF(AM105="",1,AM105)</f>
        <v>1</v>
      </c>
      <c r="AO105" s="95" t="str">
        <f>C105&amp;D105&amp;E105</f>
        <v/>
      </c>
      <c r="AP105" s="95">
        <f>IF(AO105="",1,AO105)</f>
        <v>1</v>
      </c>
      <c r="AQ105" s="104">
        <f>IF(ISERROR(VLOOKUP(AP105,$AO$13:AO104,1,FALSE)),0,VLOOKUP(AP105,$AO$13:AO104,1,FALSE))</f>
        <v>0</v>
      </c>
      <c r="AR105" s="104">
        <f>IF(AQ105&gt;1,1,0)</f>
        <v>0</v>
      </c>
      <c r="AS105" s="104">
        <f>AL105-AR105</f>
        <v>0</v>
      </c>
      <c r="AT105" s="3" t="str">
        <f>IF(AJ105=AK105,1,"")</f>
        <v/>
      </c>
      <c r="AU105" s="3">
        <f>C105</f>
        <v>0</v>
      </c>
      <c r="AV105" s="3">
        <f>AU105</f>
        <v>0</v>
      </c>
      <c r="AW105" s="3">
        <f>AV105</f>
        <v>0</v>
      </c>
      <c r="AZ105" s="96" t="str">
        <f>C105&amp;G105</f>
        <v/>
      </c>
      <c r="BA105" s="96" t="str">
        <f>$C105&amp;H105</f>
        <v/>
      </c>
      <c r="BB105" s="96" t="str">
        <f>$C105&amp;I105</f>
        <v/>
      </c>
      <c r="BC105" s="98" t="str">
        <f t="shared" si="8"/>
        <v/>
      </c>
      <c r="BD105" s="99">
        <f>IF(F105="",1,1)</f>
        <v>1</v>
      </c>
      <c r="BE105" s="100" t="str">
        <f>IF(G105="","",1)</f>
        <v/>
      </c>
    </row>
    <row r="106" spans="2:57" ht="27" customHeight="1" x14ac:dyDescent="0.25">
      <c r="B106" s="197"/>
      <c r="C106" s="183"/>
      <c r="D106" s="183"/>
      <c r="E106" s="94"/>
      <c r="F106" s="183"/>
      <c r="G106" s="121"/>
      <c r="H106" s="121"/>
      <c r="I106" s="250"/>
      <c r="K106" s="114"/>
      <c r="L106" s="115"/>
      <c r="M106" s="115"/>
      <c r="N106" s="116"/>
      <c r="O106" s="116"/>
      <c r="Q106" s="112"/>
      <c r="R106" s="112"/>
      <c r="S106" s="112"/>
      <c r="T106" s="112"/>
      <c r="U106" s="112"/>
      <c r="V106" s="112"/>
      <c r="W106" s="112"/>
      <c r="X106" s="112"/>
      <c r="Y106" s="112"/>
      <c r="Z106" s="112"/>
      <c r="AA106" s="112"/>
      <c r="AB106" s="112"/>
      <c r="AC106" s="57"/>
      <c r="AI106" s="102"/>
      <c r="AJ106" s="102"/>
      <c r="AK106" s="102"/>
      <c r="AL106" s="102"/>
      <c r="AM106" s="102"/>
      <c r="AN106" s="102"/>
      <c r="AO106" s="102"/>
      <c r="AP106" s="102"/>
      <c r="AQ106" s="104"/>
      <c r="AR106" s="104"/>
      <c r="AS106" s="104"/>
      <c r="AZ106" s="103"/>
      <c r="BA106" s="103"/>
      <c r="BB106" s="103"/>
      <c r="BC106" s="98" t="str">
        <f t="shared" si="8"/>
        <v/>
      </c>
      <c r="BD106" s="104" t="str">
        <f>IF(AND(BE105=1,BC106=""),1,"")</f>
        <v/>
      </c>
      <c r="BE106" s="104" t="str">
        <f>IF(AND(BE105=1,BD105=""),1,"")</f>
        <v/>
      </c>
    </row>
    <row r="107" spans="2:57" ht="27" customHeight="1" x14ac:dyDescent="0.25">
      <c r="B107" s="196">
        <f t="shared" si="9"/>
        <v>47</v>
      </c>
      <c r="C107" s="183"/>
      <c r="D107" s="183"/>
      <c r="E107" s="94"/>
      <c r="F107" s="183"/>
      <c r="G107" s="121"/>
      <c r="H107" s="121"/>
      <c r="I107" s="250"/>
      <c r="J107" s="137" t="str">
        <f>IF(E107="","",LEN(E107)-LEN(SUBSTITUTE(SUBSTITUTE(E107," ",),"　",)))</f>
        <v/>
      </c>
      <c r="K107" s="114"/>
      <c r="L107" s="116"/>
      <c r="M107" s="116"/>
      <c r="N107" s="116"/>
      <c r="O107" s="116"/>
      <c r="P107" s="1" t="str">
        <f>IF($B$4="","",IF($B$4="中学",$B$4&amp;C107,IF($B$4="高校",$B$4&amp;C107,C107)))</f>
        <v/>
      </c>
      <c r="Q107" s="112"/>
      <c r="R107" s="112"/>
      <c r="S107" s="112"/>
      <c r="T107" s="112"/>
      <c r="U107" s="112"/>
      <c r="V107" s="112"/>
      <c r="W107" s="113"/>
      <c r="X107" s="113"/>
      <c r="Y107" s="113"/>
      <c r="Z107" s="113"/>
      <c r="AA107" s="112"/>
      <c r="AB107" s="112"/>
      <c r="AC107" s="57"/>
      <c r="AG107" s="2">
        <f>COUNTA(G107,H107,I107)</f>
        <v>0</v>
      </c>
      <c r="AH107" s="3">
        <v>47</v>
      </c>
      <c r="AI107" s="95" t="str">
        <f>IF(D107="","",C107&amp;D107)</f>
        <v/>
      </c>
      <c r="AJ107" s="95">
        <f>IF(AI107="",1,AI107)</f>
        <v>1</v>
      </c>
      <c r="AK107" s="95">
        <f>IF(ISERROR(VLOOKUP(AJ107,$AI$13:AI106,1,FALSE)),0,VLOOKUP(AJ107,$AI$13:AI106,1,FALSE))</f>
        <v>0</v>
      </c>
      <c r="AL107" s="95">
        <f>IF(AK107&gt;1,1,0)</f>
        <v>0</v>
      </c>
      <c r="AM107" s="95" t="str">
        <f>D107&amp;E107</f>
        <v/>
      </c>
      <c r="AN107" s="95">
        <f>IF(AM107="",1,AM107)</f>
        <v>1</v>
      </c>
      <c r="AO107" s="95" t="str">
        <f>C107&amp;D107&amp;E107</f>
        <v/>
      </c>
      <c r="AP107" s="95">
        <f>IF(AO107="",1,AO107)</f>
        <v>1</v>
      </c>
      <c r="AQ107" s="104">
        <f>IF(ISERROR(VLOOKUP(AP107,$AO$13:AO106,1,FALSE)),0,VLOOKUP(AP107,$AO$13:AO106,1,FALSE))</f>
        <v>0</v>
      </c>
      <c r="AR107" s="104">
        <f>IF(AQ107&gt;1,1,0)</f>
        <v>0</v>
      </c>
      <c r="AS107" s="104">
        <f>AL107-AR107</f>
        <v>0</v>
      </c>
      <c r="AT107" s="3" t="str">
        <f>IF(AJ107=AK107,1,"")</f>
        <v/>
      </c>
      <c r="AU107" s="3">
        <f>C107</f>
        <v>0</v>
      </c>
      <c r="AV107" s="3">
        <f>AU107</f>
        <v>0</v>
      </c>
      <c r="AW107" s="3">
        <f>AV107</f>
        <v>0</v>
      </c>
      <c r="AZ107" s="96" t="str">
        <f>C107&amp;G107</f>
        <v/>
      </c>
      <c r="BA107" s="96" t="str">
        <f>$C107&amp;H107</f>
        <v/>
      </c>
      <c r="BB107" s="96" t="str">
        <f>$C107&amp;I107</f>
        <v/>
      </c>
      <c r="BC107" s="98" t="str">
        <f t="shared" si="8"/>
        <v/>
      </c>
      <c r="BD107" s="99">
        <f>IF(F107="",1,1)</f>
        <v>1</v>
      </c>
      <c r="BE107" s="100" t="str">
        <f>IF(G107="","",1)</f>
        <v/>
      </c>
    </row>
    <row r="108" spans="2:57" ht="27" customHeight="1" x14ac:dyDescent="0.25">
      <c r="B108" s="197"/>
      <c r="C108" s="183"/>
      <c r="D108" s="183"/>
      <c r="E108" s="94"/>
      <c r="F108" s="183"/>
      <c r="G108" s="121"/>
      <c r="H108" s="121"/>
      <c r="I108" s="250"/>
      <c r="K108" s="114"/>
      <c r="L108" s="115"/>
      <c r="M108" s="115"/>
      <c r="N108" s="116"/>
      <c r="O108" s="116"/>
      <c r="Q108" s="112"/>
      <c r="R108" s="112"/>
      <c r="S108" s="112"/>
      <c r="T108" s="112"/>
      <c r="U108" s="112"/>
      <c r="V108" s="112"/>
      <c r="W108" s="112"/>
      <c r="X108" s="112"/>
      <c r="Y108" s="112"/>
      <c r="Z108" s="112"/>
      <c r="AA108" s="112"/>
      <c r="AB108" s="112"/>
      <c r="AC108" s="57"/>
      <c r="AI108" s="102"/>
      <c r="AJ108" s="102"/>
      <c r="AK108" s="102"/>
      <c r="AL108" s="102"/>
      <c r="AM108" s="102"/>
      <c r="AN108" s="102"/>
      <c r="AO108" s="102"/>
      <c r="AP108" s="102"/>
      <c r="AQ108" s="104"/>
      <c r="AR108" s="104"/>
      <c r="AS108" s="104"/>
      <c r="AZ108" s="103"/>
      <c r="BA108" s="103"/>
      <c r="BB108" s="103"/>
      <c r="BC108" s="98" t="str">
        <f t="shared" si="8"/>
        <v/>
      </c>
      <c r="BD108" s="104" t="str">
        <f>IF(AND(BE107=1,BC108=""),1,"")</f>
        <v/>
      </c>
      <c r="BE108" s="104" t="str">
        <f>IF(AND(BE107=1,BD107=""),1,"")</f>
        <v/>
      </c>
    </row>
    <row r="109" spans="2:57" ht="27" customHeight="1" x14ac:dyDescent="0.25">
      <c r="B109" s="196">
        <f t="shared" si="9"/>
        <v>48</v>
      </c>
      <c r="C109" s="183"/>
      <c r="D109" s="183"/>
      <c r="E109" s="94"/>
      <c r="F109" s="183"/>
      <c r="G109" s="121"/>
      <c r="H109" s="121"/>
      <c r="I109" s="250"/>
      <c r="J109" s="137" t="str">
        <f>IF(E109="","",LEN(E109)-LEN(SUBSTITUTE(SUBSTITUTE(E109," ",),"　",)))</f>
        <v/>
      </c>
      <c r="K109" s="114"/>
      <c r="L109" s="115"/>
      <c r="M109" s="115"/>
      <c r="N109" s="116"/>
      <c r="O109" s="116"/>
      <c r="P109" s="1" t="str">
        <f>IF($B$4="","",IF($B$4="中学",$B$4&amp;C109,IF($B$4="高校",$B$4&amp;C109,C109)))</f>
        <v/>
      </c>
      <c r="Q109" s="112"/>
      <c r="R109" s="112"/>
      <c r="S109" s="112"/>
      <c r="T109" s="112"/>
      <c r="U109" s="113"/>
      <c r="V109" s="113"/>
      <c r="W109" s="113"/>
      <c r="X109" s="113"/>
      <c r="Y109" s="113"/>
      <c r="Z109" s="113"/>
      <c r="AA109" s="112"/>
      <c r="AB109" s="112"/>
      <c r="AC109" s="57"/>
      <c r="AG109" s="2">
        <f>COUNTA(G109,H109,I109)</f>
        <v>0</v>
      </c>
      <c r="AH109" s="3">
        <v>48</v>
      </c>
      <c r="AI109" s="95" t="str">
        <f>IF(D109="","",C109&amp;D109)</f>
        <v/>
      </c>
      <c r="AJ109" s="95">
        <f>IF(AI109="",1,AI109)</f>
        <v>1</v>
      </c>
      <c r="AK109" s="95">
        <f>IF(ISERROR(VLOOKUP(AJ109,$AI$13:AI108,1,FALSE)),0,VLOOKUP(AJ109,$AI$13:AI108,1,FALSE))</f>
        <v>0</v>
      </c>
      <c r="AL109" s="95">
        <f>IF(AK109&gt;1,1,0)</f>
        <v>0</v>
      </c>
      <c r="AM109" s="95" t="str">
        <f>D109&amp;E109</f>
        <v/>
      </c>
      <c r="AN109" s="95">
        <f>IF(AM109="",1,AM109)</f>
        <v>1</v>
      </c>
      <c r="AO109" s="95" t="str">
        <f>C109&amp;D109&amp;E109</f>
        <v/>
      </c>
      <c r="AP109" s="95">
        <f>IF(AO109="",1,AO109)</f>
        <v>1</v>
      </c>
      <c r="AQ109" s="104">
        <f>IF(ISERROR(VLOOKUP(AP109,$AO$13:AO108,1,FALSE)),0,VLOOKUP(AP109,$AO$13:AO108,1,FALSE))</f>
        <v>0</v>
      </c>
      <c r="AR109" s="104">
        <f>IF(AQ109&gt;1,1,0)</f>
        <v>0</v>
      </c>
      <c r="AS109" s="104">
        <f>AL109-AR109</f>
        <v>0</v>
      </c>
      <c r="AT109" s="3" t="str">
        <f>IF(AJ109=AK109,1,"")</f>
        <v/>
      </c>
      <c r="AU109" s="3">
        <f>C109</f>
        <v>0</v>
      </c>
      <c r="AV109" s="3">
        <f>AU109</f>
        <v>0</v>
      </c>
      <c r="AW109" s="3">
        <f>AV109</f>
        <v>0</v>
      </c>
      <c r="AZ109" s="96" t="str">
        <f>C109&amp;G109</f>
        <v/>
      </c>
      <c r="BA109" s="96" t="str">
        <f>$C109&amp;H109</f>
        <v/>
      </c>
      <c r="BB109" s="96" t="str">
        <f>$C109&amp;I109</f>
        <v/>
      </c>
      <c r="BC109" s="98" t="str">
        <f t="shared" si="8"/>
        <v/>
      </c>
      <c r="BD109" s="99">
        <f>IF(F109="",1,1)</f>
        <v>1</v>
      </c>
      <c r="BE109" s="100" t="str">
        <f>IF(G109="","",1)</f>
        <v/>
      </c>
    </row>
    <row r="110" spans="2:57" ht="27" customHeight="1" x14ac:dyDescent="0.25">
      <c r="B110" s="197"/>
      <c r="C110" s="183"/>
      <c r="D110" s="183"/>
      <c r="E110" s="94"/>
      <c r="F110" s="183"/>
      <c r="G110" s="121"/>
      <c r="H110" s="121"/>
      <c r="I110" s="250"/>
      <c r="K110" s="114"/>
      <c r="L110" s="115"/>
      <c r="M110" s="115"/>
      <c r="N110" s="116"/>
      <c r="O110" s="116"/>
      <c r="Q110" s="112"/>
      <c r="R110" s="112"/>
      <c r="S110" s="112"/>
      <c r="T110" s="112"/>
      <c r="U110" s="112"/>
      <c r="V110" s="112"/>
      <c r="W110" s="113"/>
      <c r="X110" s="113"/>
      <c r="Y110" s="113"/>
      <c r="Z110" s="113"/>
      <c r="AA110" s="112"/>
      <c r="AB110" s="112"/>
      <c r="AC110" s="57"/>
      <c r="AI110" s="102"/>
      <c r="AJ110" s="102"/>
      <c r="AK110" s="102"/>
      <c r="AL110" s="102"/>
      <c r="AM110" s="102"/>
      <c r="AN110" s="102"/>
      <c r="AO110" s="102"/>
      <c r="AP110" s="102"/>
      <c r="AQ110" s="104"/>
      <c r="AR110" s="104"/>
      <c r="AS110" s="104"/>
      <c r="AZ110" s="103"/>
      <c r="BA110" s="103"/>
      <c r="BB110" s="103"/>
      <c r="BC110" s="98" t="str">
        <f t="shared" si="8"/>
        <v/>
      </c>
      <c r="BD110" s="104" t="str">
        <f>IF(AND(BE109=1,BC110=""),1,"")</f>
        <v/>
      </c>
      <c r="BE110" s="104" t="str">
        <f>IF(AND(BE109=1,BD109=""),1,"")</f>
        <v/>
      </c>
    </row>
    <row r="111" spans="2:57" ht="27" customHeight="1" x14ac:dyDescent="0.25">
      <c r="B111" s="196">
        <f t="shared" si="9"/>
        <v>49</v>
      </c>
      <c r="C111" s="183"/>
      <c r="D111" s="183"/>
      <c r="E111" s="94"/>
      <c r="F111" s="183"/>
      <c r="G111" s="121"/>
      <c r="H111" s="121"/>
      <c r="I111" s="250"/>
      <c r="J111" s="137" t="str">
        <f>IF(E111="","",LEN(E111)-LEN(SUBSTITUTE(SUBSTITUTE(E111," ",),"　",)))</f>
        <v/>
      </c>
      <c r="K111" s="114"/>
      <c r="L111" s="115"/>
      <c r="M111" s="115"/>
      <c r="N111" s="116"/>
      <c r="O111" s="116"/>
      <c r="P111" s="1" t="str">
        <f>IF($B$4="","",IF($B$4="中学",$B$4&amp;C111,IF($B$4="高校",$B$4&amp;C111,C111)))</f>
        <v/>
      </c>
      <c r="Q111" s="112"/>
      <c r="R111" s="112"/>
      <c r="S111" s="112"/>
      <c r="T111" s="112"/>
      <c r="U111" s="112"/>
      <c r="V111" s="112"/>
      <c r="W111" s="113"/>
      <c r="X111" s="113"/>
      <c r="Y111" s="113"/>
      <c r="Z111" s="113"/>
      <c r="AA111" s="112"/>
      <c r="AB111" s="112"/>
      <c r="AC111" s="57"/>
      <c r="AG111" s="2">
        <f>COUNTA(G111,H111,I111)</f>
        <v>0</v>
      </c>
      <c r="AH111" s="3">
        <v>49</v>
      </c>
      <c r="AI111" s="95" t="str">
        <f>IF(D111="","",C111&amp;D111)</f>
        <v/>
      </c>
      <c r="AJ111" s="95">
        <f>IF(AI111="",1,AI111)</f>
        <v>1</v>
      </c>
      <c r="AK111" s="95">
        <f>IF(ISERROR(VLOOKUP(AJ111,$AI$13:AI110,1,FALSE)),0,VLOOKUP(AJ111,$AI$13:AI110,1,FALSE))</f>
        <v>0</v>
      </c>
      <c r="AL111" s="95">
        <f>IF(AK111&gt;1,1,0)</f>
        <v>0</v>
      </c>
      <c r="AM111" s="95" t="str">
        <f>D111&amp;E111</f>
        <v/>
      </c>
      <c r="AN111" s="95">
        <f>IF(AM111="",1,AM111)</f>
        <v>1</v>
      </c>
      <c r="AO111" s="95" t="str">
        <f>C111&amp;D111&amp;E111</f>
        <v/>
      </c>
      <c r="AP111" s="95">
        <f>IF(AO111="",1,AO111)</f>
        <v>1</v>
      </c>
      <c r="AQ111" s="104">
        <f>IF(ISERROR(VLOOKUP(AP111,$AO$13:AO110,1,FALSE)),0,VLOOKUP(AP111,$AO$13:AO110,1,FALSE))</f>
        <v>0</v>
      </c>
      <c r="AR111" s="104">
        <f>IF(AQ111&gt;1,1,0)</f>
        <v>0</v>
      </c>
      <c r="AS111" s="104">
        <f>AL111-AR111</f>
        <v>0</v>
      </c>
      <c r="AT111" s="3" t="str">
        <f>IF(AJ111=AK111,1,"")</f>
        <v/>
      </c>
      <c r="AU111" s="3">
        <f>C111</f>
        <v>0</v>
      </c>
      <c r="AV111" s="3">
        <f>AU111</f>
        <v>0</v>
      </c>
      <c r="AW111" s="3">
        <f>AV111</f>
        <v>0</v>
      </c>
      <c r="AZ111" s="96" t="str">
        <f>C111&amp;G111</f>
        <v/>
      </c>
      <c r="BA111" s="96" t="str">
        <f>$C111&amp;H111</f>
        <v/>
      </c>
      <c r="BB111" s="96" t="str">
        <f>$C111&amp;I111</f>
        <v/>
      </c>
      <c r="BC111" s="98" t="str">
        <f t="shared" si="8"/>
        <v/>
      </c>
      <c r="BD111" s="99">
        <f>IF(F111="",1,1)</f>
        <v>1</v>
      </c>
      <c r="BE111" s="100" t="str">
        <f>IF(G111="","",1)</f>
        <v/>
      </c>
    </row>
    <row r="112" spans="2:57" ht="27" customHeight="1" x14ac:dyDescent="0.25">
      <c r="B112" s="197"/>
      <c r="C112" s="183"/>
      <c r="D112" s="183"/>
      <c r="E112" s="94"/>
      <c r="F112" s="183"/>
      <c r="G112" s="121"/>
      <c r="H112" s="121"/>
      <c r="I112" s="250"/>
      <c r="K112" s="114"/>
      <c r="L112" s="115"/>
      <c r="M112" s="115"/>
      <c r="N112" s="116"/>
      <c r="O112" s="116"/>
      <c r="Q112" s="112"/>
      <c r="R112" s="112"/>
      <c r="S112" s="112"/>
      <c r="T112" s="112"/>
      <c r="U112" s="112"/>
      <c r="V112" s="112"/>
      <c r="W112" s="113"/>
      <c r="X112" s="113"/>
      <c r="Y112" s="113"/>
      <c r="Z112" s="113"/>
      <c r="AA112" s="112"/>
      <c r="AB112" s="112"/>
      <c r="AC112" s="57"/>
      <c r="AI112" s="102"/>
      <c r="AJ112" s="102"/>
      <c r="AK112" s="102"/>
      <c r="AL112" s="102"/>
      <c r="AM112" s="102"/>
      <c r="AN112" s="102"/>
      <c r="AO112" s="102"/>
      <c r="AP112" s="102"/>
      <c r="AQ112" s="104"/>
      <c r="AR112" s="104"/>
      <c r="AS112" s="104"/>
      <c r="AZ112" s="103"/>
      <c r="BA112" s="103"/>
      <c r="BB112" s="103"/>
      <c r="BC112" s="98" t="str">
        <f t="shared" si="8"/>
        <v/>
      </c>
      <c r="BD112" s="104" t="str">
        <f>IF(AND(BE111=1,BC112=""),1,"")</f>
        <v/>
      </c>
      <c r="BE112" s="104" t="str">
        <f>IF(AND(BE111=1,BD111=""),1,"")</f>
        <v/>
      </c>
    </row>
    <row r="113" spans="2:57" ht="27" customHeight="1" thickBot="1" x14ac:dyDescent="0.3">
      <c r="B113" s="194">
        <f t="shared" si="9"/>
        <v>50</v>
      </c>
      <c r="C113" s="183"/>
      <c r="D113" s="183"/>
      <c r="E113" s="94"/>
      <c r="F113" s="183"/>
      <c r="G113" s="121"/>
      <c r="H113" s="121"/>
      <c r="I113" s="250"/>
      <c r="J113" s="137" t="str">
        <f>IF(E113="","",LEN(E113)-LEN(SUBSTITUTE(SUBSTITUTE(E113," ",),"　",)))</f>
        <v/>
      </c>
      <c r="K113" s="114"/>
      <c r="L113" s="115"/>
      <c r="M113" s="115"/>
      <c r="N113" s="115"/>
      <c r="O113" s="115"/>
      <c r="P113" s="1" t="str">
        <f>IF($B$4="","",IF($B$4="中学",$B$4&amp;C113,IF($B$4="高校",$B$4&amp;C113,C113)))</f>
        <v/>
      </c>
      <c r="Q113" s="113"/>
      <c r="R113" s="113"/>
      <c r="S113" s="113"/>
      <c r="T113" s="113"/>
      <c r="U113" s="112"/>
      <c r="V113" s="112"/>
      <c r="W113" s="113"/>
      <c r="X113" s="113"/>
      <c r="Y113" s="113"/>
      <c r="Z113" s="113"/>
      <c r="AA113" s="112"/>
      <c r="AB113" s="112"/>
      <c r="AC113" s="57"/>
      <c r="AG113" s="2">
        <f>COUNTA(G113,H113,I113)</f>
        <v>0</v>
      </c>
      <c r="AH113" s="3">
        <v>50</v>
      </c>
      <c r="AI113" s="95" t="str">
        <f>IF(D113="","",C113&amp;D113)</f>
        <v/>
      </c>
      <c r="AJ113" s="95">
        <f>IF(AI113="",1,AI113)</f>
        <v>1</v>
      </c>
      <c r="AK113" s="95">
        <f>IF(ISERROR(VLOOKUP(AJ113,$AI$13:AI112,1,FALSE)),0,VLOOKUP(AJ113,$AI$13:AI112,1,FALSE))</f>
        <v>0</v>
      </c>
      <c r="AL113" s="95">
        <f>IF(AK113&gt;1,1,0)</f>
        <v>0</v>
      </c>
      <c r="AM113" s="95" t="str">
        <f>D113&amp;E113</f>
        <v/>
      </c>
      <c r="AN113" s="95">
        <f>IF(AM113="",1,AM113)</f>
        <v>1</v>
      </c>
      <c r="AO113" s="95" t="str">
        <f>C113&amp;D113&amp;E113</f>
        <v/>
      </c>
      <c r="AP113" s="95">
        <f>IF(AO113="",1,AO113)</f>
        <v>1</v>
      </c>
      <c r="AQ113" s="104">
        <f>IF(ISERROR(VLOOKUP(AP113,$AO$13:AO112,1,FALSE)),0,VLOOKUP(AP113,$AO$13:AO112,1,FALSE))</f>
        <v>0</v>
      </c>
      <c r="AR113" s="104">
        <f>IF(AQ113&gt;1,1,0)</f>
        <v>0</v>
      </c>
      <c r="AS113" s="104">
        <f>AL113-AR113</f>
        <v>0</v>
      </c>
      <c r="AT113" s="3" t="str">
        <f>IF(AJ113=AK113,1,"")</f>
        <v/>
      </c>
      <c r="AU113" s="3">
        <f>C113</f>
        <v>0</v>
      </c>
      <c r="AV113" s="3">
        <f>AU113</f>
        <v>0</v>
      </c>
      <c r="AW113" s="3">
        <f>AV113</f>
        <v>0</v>
      </c>
      <c r="AZ113" s="96" t="str">
        <f>C113&amp;G113</f>
        <v/>
      </c>
      <c r="BA113" s="96" t="str">
        <f>$C113&amp;H113</f>
        <v/>
      </c>
      <c r="BB113" s="96" t="str">
        <f>$C113&amp;I113</f>
        <v/>
      </c>
      <c r="BC113" s="98" t="str">
        <f t="shared" si="8"/>
        <v/>
      </c>
      <c r="BD113" s="99">
        <f>IF(F113="",1,1)</f>
        <v>1</v>
      </c>
      <c r="BE113" s="100" t="str">
        <f>IF(G113="","",1)</f>
        <v/>
      </c>
    </row>
    <row r="114" spans="2:57" ht="27" customHeight="1" thickBot="1" x14ac:dyDescent="0.3">
      <c r="B114" s="195"/>
      <c r="C114" s="184"/>
      <c r="D114" s="184"/>
      <c r="E114" s="110"/>
      <c r="F114" s="184"/>
      <c r="G114" s="122"/>
      <c r="H114" s="122"/>
      <c r="I114" s="251"/>
      <c r="K114" s="114"/>
      <c r="L114" s="115"/>
      <c r="M114" s="115"/>
      <c r="N114" s="115"/>
      <c r="O114" s="115"/>
      <c r="Q114" s="113"/>
      <c r="R114" s="113"/>
      <c r="S114" s="113"/>
      <c r="T114" s="113"/>
      <c r="U114" s="112"/>
      <c r="V114" s="112"/>
      <c r="W114" s="113"/>
      <c r="X114" s="113"/>
      <c r="Y114" s="113"/>
      <c r="Z114" s="113"/>
      <c r="AA114" s="112"/>
      <c r="AB114" s="112"/>
      <c r="AC114" s="57"/>
      <c r="AI114" s="102"/>
      <c r="AJ114" s="102"/>
      <c r="AK114" s="102"/>
      <c r="AL114" s="102"/>
      <c r="AM114" s="102"/>
      <c r="AN114" s="102"/>
      <c r="AO114" s="102"/>
      <c r="AP114" s="102"/>
      <c r="AQ114" s="104"/>
      <c r="AR114" s="104"/>
      <c r="AS114" s="104"/>
      <c r="AZ114" s="103"/>
      <c r="BA114" s="103"/>
      <c r="BB114" s="103"/>
      <c r="BC114" s="98" t="str">
        <f t="shared" si="8"/>
        <v/>
      </c>
      <c r="BD114" s="104" t="str">
        <f>IF(AND(BE113=1,BC114=""),1,"")</f>
        <v/>
      </c>
      <c r="BE114" s="104" t="str">
        <f>IF(AND(BE113=1,BD113=""),1,"")</f>
        <v/>
      </c>
    </row>
    <row r="115" spans="2:57" ht="20.25" customHeight="1" x14ac:dyDescent="0.25">
      <c r="B115" s="158"/>
      <c r="K115" s="55"/>
      <c r="L115" s="65"/>
      <c r="M115" s="65"/>
      <c r="N115" s="65"/>
      <c r="O115" s="65"/>
      <c r="Q115" s="118"/>
      <c r="R115" s="118"/>
      <c r="S115" s="118"/>
      <c r="T115" s="118"/>
      <c r="U115" s="118"/>
      <c r="V115" s="118"/>
      <c r="W115" s="118"/>
      <c r="X115" s="118"/>
      <c r="Y115" s="118"/>
      <c r="Z115" s="118"/>
      <c r="AA115" s="118"/>
      <c r="AB115" s="118"/>
      <c r="AC115" s="57"/>
      <c r="AI115" s="33" t="str">
        <f>リレー申込票!B11&amp;リレー申込票!D10</f>
        <v/>
      </c>
      <c r="AJ115" s="3">
        <f t="shared" ref="AJ115:AJ120" si="10">IF(AI115="",1,AI115)</f>
        <v>1</v>
      </c>
      <c r="AK115" s="3">
        <f>IF(ISERROR(VLOOKUP(AJ115,$AI$13:AI114,1,FALSE)),0,VLOOKUP(AJ115,$AI$13:AI114,1,FALSE))</f>
        <v>0</v>
      </c>
      <c r="AO115" s="119" t="str">
        <f>リレー申込票!B11&amp;リレー申込票!D10&amp;リレー申込票!E10</f>
        <v/>
      </c>
      <c r="AP115" s="119">
        <f t="shared" ref="AP115:AP120" si="11">IF(AO115="",1,AO115)</f>
        <v>1</v>
      </c>
      <c r="AQ115" s="119"/>
      <c r="AR115" s="119"/>
      <c r="AS115" s="119"/>
      <c r="AT115" s="119">
        <f>IF(ISERROR(VLOOKUP(AP115,$AO$13:AO114,1,FALSE)),0,VLOOKUP(AP115,$AO$13:AO114,1,FALSE))</f>
        <v>0</v>
      </c>
      <c r="AU115" s="66"/>
      <c r="AV115" s="120" t="str">
        <f>IF(リレー申込票!E10="","",IF(AND(AJ115=AK115,AP115&gt;AT115),1,""))</f>
        <v/>
      </c>
    </row>
    <row r="116" spans="2:57" ht="20.25" customHeight="1" x14ac:dyDescent="0.25">
      <c r="AI116" s="33" t="str">
        <f>リレー申込票!B11&amp;リレー申込票!F10</f>
        <v/>
      </c>
      <c r="AJ116" s="3">
        <f t="shared" si="10"/>
        <v>1</v>
      </c>
      <c r="AK116" s="3">
        <f>IF(ISERROR(VLOOKUP(AJ116,$AI$13:AI115,1,FALSE)),0,VLOOKUP(AJ116,$AI$13:AI115,1,FALSE))</f>
        <v>0</v>
      </c>
      <c r="AO116" s="3" t="str">
        <f>リレー申込票!B11&amp;リレー申込票!F10&amp;リレー申込票!G10</f>
        <v/>
      </c>
      <c r="AP116" s="119">
        <f t="shared" si="11"/>
        <v>1</v>
      </c>
      <c r="AQ116" s="119"/>
      <c r="AR116" s="119"/>
      <c r="AS116" s="119"/>
      <c r="AT116" s="119">
        <f>IF(ISERROR(VLOOKUP(AP116,$AO$13:AO115,1,FALSE)),0,VLOOKUP(AP116,$AO$13:AO115,1,FALSE))</f>
        <v>0</v>
      </c>
      <c r="AU116" s="66"/>
      <c r="AV116" s="120" t="str">
        <f>IF(リレー申込票!G10="","",IF(AND(AJ116=AK116,AP116&gt;AT116),1,""))</f>
        <v/>
      </c>
    </row>
    <row r="117" spans="2:57" ht="20.25" customHeight="1" x14ac:dyDescent="0.25">
      <c r="AI117" s="3" t="str">
        <f>リレー申込票!B11&amp;リレー申込票!H10</f>
        <v/>
      </c>
      <c r="AJ117" s="3">
        <f t="shared" si="10"/>
        <v>1</v>
      </c>
      <c r="AK117" s="3">
        <f>IF(ISERROR(VLOOKUP(AJ117,$AI$13:AI116,1,FALSE)),0,VLOOKUP(AJ117,$AI$13:AI116,1,FALSE))</f>
        <v>0</v>
      </c>
      <c r="AO117" s="3" t="str">
        <f>リレー申込票!B11&amp;リレー申込票!H10&amp;リレー申込票!I10</f>
        <v/>
      </c>
      <c r="AP117" s="119">
        <f t="shared" si="11"/>
        <v>1</v>
      </c>
      <c r="AQ117" s="119"/>
      <c r="AR117" s="119"/>
      <c r="AS117" s="119"/>
      <c r="AT117" s="119">
        <f>IF(ISERROR(VLOOKUP(AP117,$AO$13:AO116,1,FALSE)),0,VLOOKUP(AP117,$AO$13:AO116,1,FALSE))</f>
        <v>0</v>
      </c>
      <c r="AU117" s="66"/>
      <c r="AV117" s="120" t="str">
        <f>IF(リレー申込票!I10="","",IF(AND(AJ117=AK117,AP117&gt;AT117),1,""))</f>
        <v/>
      </c>
    </row>
    <row r="118" spans="2:57" x14ac:dyDescent="0.25">
      <c r="AI118" s="3" t="str">
        <f>リレー申込票!B11&amp;リレー申込票!D12</f>
        <v/>
      </c>
      <c r="AJ118" s="3">
        <f t="shared" si="10"/>
        <v>1</v>
      </c>
      <c r="AK118" s="3">
        <f>IF(ISERROR(VLOOKUP(AJ118,$AI$13:AI117,1,FALSE)),0,VLOOKUP(AJ118,$AI$13:AI117,1,FALSE))</f>
        <v>0</v>
      </c>
      <c r="AO118" s="3" t="str">
        <f>リレー申込票!B11&amp;リレー申込票!D12&amp;リレー申込票!E12</f>
        <v/>
      </c>
      <c r="AP118" s="119">
        <f t="shared" si="11"/>
        <v>1</v>
      </c>
      <c r="AQ118" s="119"/>
      <c r="AR118" s="119"/>
      <c r="AS118" s="119"/>
      <c r="AT118" s="119">
        <f>IF(ISERROR(VLOOKUP(AP118,$AO$13:AO117,1,FALSE)),0,VLOOKUP(AP118,$AO$13:AO117,1,FALSE))</f>
        <v>0</v>
      </c>
      <c r="AU118" s="66"/>
      <c r="AV118" s="120" t="str">
        <f>IF(リレー申込票!E12="","",IF(AND(AJ118=AK118,AP118&gt;AT118),1,""))</f>
        <v/>
      </c>
    </row>
    <row r="119" spans="2:57" x14ac:dyDescent="0.25">
      <c r="AI119" s="3" t="str">
        <f>リレー申込票!B11&amp;リレー申込票!F12</f>
        <v/>
      </c>
      <c r="AJ119" s="3">
        <f t="shared" si="10"/>
        <v>1</v>
      </c>
      <c r="AK119" s="3">
        <f>IF(ISERROR(VLOOKUP(AJ119,$AI$13:AI118,1,FALSE)),0,VLOOKUP(AJ119,$AI$13:AI118,1,FALSE))</f>
        <v>0</v>
      </c>
      <c r="AO119" s="3" t="str">
        <f>リレー申込票!B11&amp;リレー申込票!F12&amp;リレー申込票!G12</f>
        <v/>
      </c>
      <c r="AP119" s="119">
        <f t="shared" si="11"/>
        <v>1</v>
      </c>
      <c r="AQ119" s="119"/>
      <c r="AR119" s="119"/>
      <c r="AS119" s="119"/>
      <c r="AT119" s="119">
        <f>IF(ISERROR(VLOOKUP(AP119,$AO$13:AO118,1,FALSE)),0,VLOOKUP(AP119,$AO$13:AO118,1,FALSE))</f>
        <v>0</v>
      </c>
      <c r="AU119" s="66"/>
      <c r="AV119" s="120" t="str">
        <f>IF(リレー申込票!G12="","",IF(AND(AJ119=AK119,AP119&gt;AT119),1,""))</f>
        <v/>
      </c>
    </row>
    <row r="120" spans="2:57" x14ac:dyDescent="0.25">
      <c r="AI120" s="3" t="str">
        <f>リレー申込票!B11&amp;リレー申込票!H12</f>
        <v/>
      </c>
      <c r="AJ120" s="3">
        <f t="shared" si="10"/>
        <v>1</v>
      </c>
      <c r="AK120" s="3">
        <f>IF(ISERROR(VLOOKUP(AJ120,$AI$13:AI119,1,FALSE)),0,VLOOKUP(AJ120,$AI$13:AI119,1,FALSE))</f>
        <v>0</v>
      </c>
      <c r="AO120" s="3" t="str">
        <f>リレー申込票!B11&amp;リレー申込票!H12&amp;リレー申込票!I12</f>
        <v/>
      </c>
      <c r="AP120" s="119">
        <f t="shared" si="11"/>
        <v>1</v>
      </c>
      <c r="AQ120" s="119"/>
      <c r="AR120" s="119"/>
      <c r="AS120" s="119"/>
      <c r="AT120" s="119">
        <f>IF(ISERROR(VLOOKUP(AP120,$AO$13:AO119,1,FALSE)),0,VLOOKUP(AP120,$AO$13:AO119,1,FALSE))</f>
        <v>0</v>
      </c>
      <c r="AU120" s="66"/>
      <c r="AV120" s="120" t="str">
        <f>IF(リレー申込票!I12="","",IF(AND(AJ120=AK120,AP120&gt;AT120),1,""))</f>
        <v/>
      </c>
    </row>
    <row r="121" spans="2:57" x14ac:dyDescent="0.25">
      <c r="AU121" s="66"/>
      <c r="AV121" s="66"/>
    </row>
    <row r="122" spans="2:57" x14ac:dyDescent="0.25">
      <c r="AI122" s="3" t="str">
        <f>リレー申込票!B16&amp;リレー申込票!D15</f>
        <v/>
      </c>
      <c r="AJ122" s="3">
        <f t="shared" ref="AJ122:AJ127" si="12">IF(AI122="",1,AI122)</f>
        <v>1</v>
      </c>
      <c r="AK122" s="3">
        <f>IF(ISERROR(VLOOKUP(AJ122,$AI$13:AI121,1,FALSE)),0,VLOOKUP(AJ122,$AI$13:AI121,1,FALSE))</f>
        <v>0</v>
      </c>
      <c r="AO122" s="3" t="str">
        <f>リレー申込票!B16&amp;リレー申込票!D15&amp;リレー申込票!E15</f>
        <v/>
      </c>
      <c r="AP122" s="119">
        <f t="shared" ref="AP122:AP127" si="13">IF(AO122="",1,AO122)</f>
        <v>1</v>
      </c>
      <c r="AQ122" s="119"/>
      <c r="AR122" s="119"/>
      <c r="AS122" s="119"/>
      <c r="AT122" s="119">
        <f>IF(ISERROR(VLOOKUP(AP122,$AO$13:AO121,1,FALSE)),0,VLOOKUP(AP122,$AO$13:AO121,1,FALSE))</f>
        <v>0</v>
      </c>
      <c r="AU122" s="66"/>
      <c r="AV122" s="120" t="str">
        <f>IF(リレー申込票!E15="","",IF(AND(AJ122=AK122,AP122&gt;AT122),1,""))</f>
        <v/>
      </c>
    </row>
    <row r="123" spans="2:57" x14ac:dyDescent="0.25">
      <c r="AI123" s="3" t="str">
        <f>リレー申込票!B16&amp;リレー申込票!F15</f>
        <v/>
      </c>
      <c r="AJ123" s="3">
        <f t="shared" si="12"/>
        <v>1</v>
      </c>
      <c r="AK123" s="3">
        <f>IF(ISERROR(VLOOKUP(AJ123,$AI$13:AI122,1,FALSE)),0,VLOOKUP(AJ123,$AI$13:AI122,1,FALSE))</f>
        <v>0</v>
      </c>
      <c r="AO123" s="3" t="str">
        <f>リレー申込票!B16&amp;リレー申込票!F15&amp;リレー申込票!G15</f>
        <v/>
      </c>
      <c r="AP123" s="119">
        <f t="shared" si="13"/>
        <v>1</v>
      </c>
      <c r="AQ123" s="119"/>
      <c r="AR123" s="119"/>
      <c r="AS123" s="119"/>
      <c r="AT123" s="119">
        <f>IF(ISERROR(VLOOKUP(AP123,$AO$13:AO122,1,FALSE)),0,VLOOKUP(AP123,$AO$13:AO122,1,FALSE))</f>
        <v>0</v>
      </c>
      <c r="AU123" s="66"/>
      <c r="AV123" s="120" t="str">
        <f>IF(リレー申込票!G15="","",IF(AND(AJ123=AK123,AP123&gt;AT123),1,""))</f>
        <v/>
      </c>
    </row>
    <row r="124" spans="2:57" x14ac:dyDescent="0.25">
      <c r="AI124" s="3" t="str">
        <f>リレー申込票!B16&amp;リレー申込票!H15</f>
        <v/>
      </c>
      <c r="AJ124" s="3">
        <f t="shared" si="12"/>
        <v>1</v>
      </c>
      <c r="AK124" s="3">
        <f>IF(ISERROR(VLOOKUP(AJ124,$AI$13:AI123,1,FALSE)),0,VLOOKUP(AJ124,$AI$13:AI123,1,FALSE))</f>
        <v>0</v>
      </c>
      <c r="AO124" s="3" t="str">
        <f>リレー申込票!B16&amp;リレー申込票!H15&amp;リレー申込票!I15</f>
        <v/>
      </c>
      <c r="AP124" s="119">
        <f t="shared" si="13"/>
        <v>1</v>
      </c>
      <c r="AQ124" s="119"/>
      <c r="AR124" s="119"/>
      <c r="AS124" s="119"/>
      <c r="AT124" s="119">
        <f>IF(ISERROR(VLOOKUP(AP124,$AO$13:AO123,1,FALSE)),0,VLOOKUP(AP124,$AO$13:AO123,1,FALSE))</f>
        <v>0</v>
      </c>
      <c r="AU124" s="66"/>
      <c r="AV124" s="120" t="str">
        <f>IF(リレー申込票!I15="","",IF(AND(AJ124=AK124,AP124&gt;AT124),1,""))</f>
        <v/>
      </c>
    </row>
    <row r="125" spans="2:57" x14ac:dyDescent="0.25">
      <c r="AI125" s="3" t="str">
        <f>リレー申込票!B16&amp;リレー申込票!D17</f>
        <v/>
      </c>
      <c r="AJ125" s="3">
        <f t="shared" si="12"/>
        <v>1</v>
      </c>
      <c r="AK125" s="3">
        <f>IF(ISERROR(VLOOKUP(AJ125,$AI$13:AI124,1,FALSE)),0,VLOOKUP(AJ125,$AI$13:AI124,1,FALSE))</f>
        <v>0</v>
      </c>
      <c r="AO125" s="3" t="str">
        <f>リレー申込票!B16&amp;リレー申込票!D17&amp;リレー申込票!E17</f>
        <v/>
      </c>
      <c r="AP125" s="119">
        <f t="shared" si="13"/>
        <v>1</v>
      </c>
      <c r="AQ125" s="119"/>
      <c r="AR125" s="119"/>
      <c r="AS125" s="119"/>
      <c r="AT125" s="119">
        <f>IF(ISERROR(VLOOKUP(AP125,$AO$13:AO124,1,FALSE)),0,VLOOKUP(AP125,$AO$13:AO124,1,FALSE))</f>
        <v>0</v>
      </c>
      <c r="AU125" s="66"/>
      <c r="AV125" s="120" t="str">
        <f>IF(リレー申込票!E17="","",IF(AND(AJ125=AK125,AP125&gt;AT125),1,""))</f>
        <v/>
      </c>
    </row>
    <row r="126" spans="2:57" x14ac:dyDescent="0.25">
      <c r="AI126" s="3" t="str">
        <f>リレー申込票!B16&amp;リレー申込票!F17</f>
        <v/>
      </c>
      <c r="AJ126" s="3">
        <f t="shared" si="12"/>
        <v>1</v>
      </c>
      <c r="AK126" s="3">
        <f>IF(ISERROR(VLOOKUP(AJ126,$AI$13:AI125,1,FALSE)),0,VLOOKUP(AJ126,$AI$13:AI125,1,FALSE))</f>
        <v>0</v>
      </c>
      <c r="AO126" s="3" t="str">
        <f>リレー申込票!B16&amp;リレー申込票!F17&amp;リレー申込票!G17</f>
        <v/>
      </c>
      <c r="AP126" s="119">
        <f t="shared" si="13"/>
        <v>1</v>
      </c>
      <c r="AQ126" s="119"/>
      <c r="AR126" s="119"/>
      <c r="AS126" s="119"/>
      <c r="AT126" s="119">
        <f>IF(ISERROR(VLOOKUP(AP126,$AO$13:AO125,1,FALSE)),0,VLOOKUP(AP126,$AO$13:AO125,1,FALSE))</f>
        <v>0</v>
      </c>
      <c r="AU126" s="66"/>
      <c r="AV126" s="120" t="str">
        <f>IF(リレー申込票!G17="","",IF(AND(AJ126=AK126,AP126&gt;AT126),1,""))</f>
        <v/>
      </c>
    </row>
    <row r="127" spans="2:57" x14ac:dyDescent="0.25">
      <c r="AI127" s="3" t="str">
        <f>リレー申込票!B16&amp;リレー申込票!H17</f>
        <v/>
      </c>
      <c r="AJ127" s="3">
        <f t="shared" si="12"/>
        <v>1</v>
      </c>
      <c r="AK127" s="3">
        <f>IF(ISERROR(VLOOKUP(AJ127,$AI$13:AI126,1,FALSE)),0,VLOOKUP(AJ127,$AI$13:AI126,1,FALSE))</f>
        <v>0</v>
      </c>
      <c r="AO127" s="3" t="str">
        <f>リレー申込票!B16&amp;リレー申込票!H17&amp;リレー申込票!I17</f>
        <v/>
      </c>
      <c r="AP127" s="119">
        <f t="shared" si="13"/>
        <v>1</v>
      </c>
      <c r="AQ127" s="119"/>
      <c r="AR127" s="119"/>
      <c r="AS127" s="119"/>
      <c r="AT127" s="119">
        <f>IF(ISERROR(VLOOKUP(AP127,$AO$13:AO126,1,FALSE)),0,VLOOKUP(AP127,$AO$13:AO126,1,FALSE))</f>
        <v>0</v>
      </c>
      <c r="AU127" s="66"/>
      <c r="AV127" s="120" t="str">
        <f>IF(リレー申込票!I17="","",IF(AND(AJ127=AK127,AP127&gt;AT127),1,""))</f>
        <v/>
      </c>
    </row>
    <row r="128" spans="2:57" x14ac:dyDescent="0.25">
      <c r="AU128" s="66"/>
      <c r="AV128" s="66"/>
    </row>
    <row r="129" spans="35:48" x14ac:dyDescent="0.25">
      <c r="AI129" s="3" t="str">
        <f>リレー申込票!B21&amp;リレー申込票!D20</f>
        <v/>
      </c>
      <c r="AJ129" s="3">
        <f t="shared" ref="AJ129:AJ134" si="14">IF(AI129="",1,AI129)</f>
        <v>1</v>
      </c>
      <c r="AK129" s="3">
        <f>IF(ISERROR(VLOOKUP(AJ129,$AI$13:AI128,1,FALSE)),0,VLOOKUP(AJ129,$AI$13:AI128,1,FALSE))</f>
        <v>0</v>
      </c>
      <c r="AO129" s="3" t="str">
        <f>リレー申込票!B21&amp;リレー申込票!D20&amp;リレー申込票!E20</f>
        <v/>
      </c>
      <c r="AP129" s="119">
        <f t="shared" ref="AP129:AP134" si="15">IF(AO129="",1,AO129)</f>
        <v>1</v>
      </c>
      <c r="AQ129" s="119"/>
      <c r="AR129" s="119"/>
      <c r="AS129" s="119"/>
      <c r="AT129" s="119">
        <f>IF(ISERROR(VLOOKUP(AP129,$AO$13:AO128,1,FALSE)),0,VLOOKUP(AP129,$AO$13:AO128,1,FALSE))</f>
        <v>0</v>
      </c>
      <c r="AU129" s="66"/>
      <c r="AV129" s="120" t="str">
        <f>IF(リレー申込票!E20="","",IF(AND(AJ129=AK129,AP129&gt;AT129),1,""))</f>
        <v/>
      </c>
    </row>
    <row r="130" spans="35:48" x14ac:dyDescent="0.25">
      <c r="AI130" s="3" t="str">
        <f>リレー申込票!B21&amp;リレー申込票!F20</f>
        <v/>
      </c>
      <c r="AJ130" s="3">
        <f t="shared" si="14"/>
        <v>1</v>
      </c>
      <c r="AK130" s="3">
        <f>IF(ISERROR(VLOOKUP(AJ130,$AI$13:AI129,1,FALSE)),0,VLOOKUP(AJ130,$AI$13:AI129,1,FALSE))</f>
        <v>0</v>
      </c>
      <c r="AO130" s="3" t="str">
        <f>リレー申込票!B21&amp;リレー申込票!F20&amp;リレー申込票!G20</f>
        <v/>
      </c>
      <c r="AP130" s="119">
        <f t="shared" si="15"/>
        <v>1</v>
      </c>
      <c r="AQ130" s="119"/>
      <c r="AR130" s="119"/>
      <c r="AS130" s="119"/>
      <c r="AT130" s="119">
        <f>IF(ISERROR(VLOOKUP(AP130,$AO$13:AO129,1,FALSE)),0,VLOOKUP(AP130,$AO$13:AO129,1,FALSE))</f>
        <v>0</v>
      </c>
      <c r="AU130" s="66"/>
      <c r="AV130" s="120" t="str">
        <f>IF(リレー申込票!G20="","",IF(AND(AJ130=AK130,AP130&gt;AT130),1,""))</f>
        <v/>
      </c>
    </row>
    <row r="131" spans="35:48" x14ac:dyDescent="0.25">
      <c r="AI131" s="3" t="str">
        <f>リレー申込票!B21&amp;リレー申込票!H20</f>
        <v/>
      </c>
      <c r="AJ131" s="3">
        <f t="shared" si="14"/>
        <v>1</v>
      </c>
      <c r="AK131" s="3">
        <f>IF(ISERROR(VLOOKUP(AJ131,$AI$13:AI130,1,FALSE)),0,VLOOKUP(AJ131,$AI$13:AI130,1,FALSE))</f>
        <v>0</v>
      </c>
      <c r="AO131" s="3" t="str">
        <f>リレー申込票!B21&amp;リレー申込票!H20&amp;リレー申込票!I20</f>
        <v/>
      </c>
      <c r="AP131" s="119">
        <f t="shared" si="15"/>
        <v>1</v>
      </c>
      <c r="AQ131" s="119"/>
      <c r="AR131" s="119"/>
      <c r="AS131" s="119"/>
      <c r="AT131" s="119">
        <f>IF(ISERROR(VLOOKUP(AP131,$AO$13:AO130,1,FALSE)),0,VLOOKUP(AP131,$AO$13:AO130,1,FALSE))</f>
        <v>0</v>
      </c>
      <c r="AU131" s="66"/>
      <c r="AV131" s="120" t="str">
        <f>IF(リレー申込票!I20="","",IF(AND(AJ131=AK131,AP131&gt;AT131),1,""))</f>
        <v/>
      </c>
    </row>
    <row r="132" spans="35:48" x14ac:dyDescent="0.25">
      <c r="AI132" s="3" t="str">
        <f>リレー申込票!B21&amp;リレー申込票!D22</f>
        <v/>
      </c>
      <c r="AJ132" s="3">
        <f t="shared" si="14"/>
        <v>1</v>
      </c>
      <c r="AK132" s="3">
        <f>IF(ISERROR(VLOOKUP(AJ132,$AI$13:AI131,1,FALSE)),0,VLOOKUP(AJ132,$AI$13:AI131,1,FALSE))</f>
        <v>0</v>
      </c>
      <c r="AO132" s="3" t="str">
        <f>リレー申込票!B21&amp;リレー申込票!D22&amp;リレー申込票!E22</f>
        <v/>
      </c>
      <c r="AP132" s="119">
        <f t="shared" si="15"/>
        <v>1</v>
      </c>
      <c r="AQ132" s="119"/>
      <c r="AR132" s="119"/>
      <c r="AS132" s="119"/>
      <c r="AT132" s="119">
        <f>IF(ISERROR(VLOOKUP(AP132,$AO$13:AO131,1,FALSE)),0,VLOOKUP(AP132,$AO$13:AO131,1,FALSE))</f>
        <v>0</v>
      </c>
      <c r="AU132" s="66"/>
      <c r="AV132" s="120" t="str">
        <f>IF(リレー申込票!E22="","",IF(AND(AJ132=AK132,AP132&gt;AT132),1,""))</f>
        <v/>
      </c>
    </row>
    <row r="133" spans="35:48" x14ac:dyDescent="0.25">
      <c r="AI133" s="3" t="str">
        <f>リレー申込票!B21&amp;リレー申込票!F22</f>
        <v/>
      </c>
      <c r="AJ133" s="3">
        <f t="shared" si="14"/>
        <v>1</v>
      </c>
      <c r="AK133" s="3">
        <f>IF(ISERROR(VLOOKUP(AJ133,$AI$13:AI132,1,FALSE)),0,VLOOKUP(AJ133,$AI$13:AI132,1,FALSE))</f>
        <v>0</v>
      </c>
      <c r="AO133" s="3" t="str">
        <f>リレー申込票!B21&amp;リレー申込票!F22&amp;リレー申込票!G22</f>
        <v/>
      </c>
      <c r="AP133" s="119">
        <f t="shared" si="15"/>
        <v>1</v>
      </c>
      <c r="AQ133" s="119"/>
      <c r="AR133" s="119"/>
      <c r="AS133" s="119"/>
      <c r="AT133" s="119">
        <f>IF(ISERROR(VLOOKUP(AP133,$AO$13:AO132,1,FALSE)),0,VLOOKUP(AP133,$AO$13:AO132,1,FALSE))</f>
        <v>0</v>
      </c>
      <c r="AU133" s="66"/>
      <c r="AV133" s="120" t="str">
        <f>IF(リレー申込票!G22="","",IF(AND(AJ133=AK133,AP133&gt;AT133),1,""))</f>
        <v/>
      </c>
    </row>
    <row r="134" spans="35:48" x14ac:dyDescent="0.25">
      <c r="AI134" s="3" t="str">
        <f>リレー申込票!B21&amp;リレー申込票!H22</f>
        <v/>
      </c>
      <c r="AJ134" s="3">
        <f t="shared" si="14"/>
        <v>1</v>
      </c>
      <c r="AK134" s="3">
        <f>IF(ISERROR(VLOOKUP(AJ134,$AI$13:AI133,1,FALSE)),0,VLOOKUP(AJ134,$AI$13:AI133,1,FALSE))</f>
        <v>0</v>
      </c>
      <c r="AO134" s="3" t="str">
        <f>リレー申込票!B21&amp;リレー申込票!H22&amp;リレー申込票!I22</f>
        <v/>
      </c>
      <c r="AP134" s="119">
        <f t="shared" si="15"/>
        <v>1</v>
      </c>
      <c r="AQ134" s="119"/>
      <c r="AR134" s="119"/>
      <c r="AS134" s="119"/>
      <c r="AT134" s="119">
        <f>IF(ISERROR(VLOOKUP(AP134,$AO$13:AO133,1,FALSE)),0,VLOOKUP(AP134,$AO$13:AO133,1,FALSE))</f>
        <v>0</v>
      </c>
      <c r="AU134" s="66"/>
      <c r="AV134" s="120" t="str">
        <f>IF(リレー申込票!I22="","",IF(AND(AJ134=AK134,AP134&gt;AT134),1,""))</f>
        <v/>
      </c>
    </row>
    <row r="135" spans="35:48" x14ac:dyDescent="0.25">
      <c r="AU135" s="66"/>
      <c r="AV135" s="66"/>
    </row>
    <row r="136" spans="35:48" x14ac:dyDescent="0.25">
      <c r="AI136" s="3" t="str">
        <f>リレー申込票!B26&amp;リレー申込票!D25</f>
        <v/>
      </c>
      <c r="AJ136" s="3">
        <f t="shared" ref="AJ136:AJ141" si="16">IF(AI136="",1,AI136)</f>
        <v>1</v>
      </c>
      <c r="AK136" s="3">
        <f>IF(ISERROR(VLOOKUP(AJ136,$AI$13:AI135,1,FALSE)),0,VLOOKUP(AJ136,$AI$13:AI135,1,FALSE))</f>
        <v>0</v>
      </c>
      <c r="AO136" s="3" t="str">
        <f>リレー申込票!B26&amp;リレー申込票!D25&amp;リレー申込票!E25</f>
        <v/>
      </c>
      <c r="AP136" s="119">
        <f t="shared" ref="AP136:AP141" si="17">IF(AO136="",1,AO136)</f>
        <v>1</v>
      </c>
      <c r="AQ136" s="119"/>
      <c r="AR136" s="119"/>
      <c r="AS136" s="119"/>
      <c r="AT136" s="119">
        <f>IF(ISERROR(VLOOKUP(AP136,$AO$13:AO135,1,FALSE)),0,VLOOKUP(AP136,$AO$13:AO135,1,FALSE))</f>
        <v>0</v>
      </c>
      <c r="AU136" s="66"/>
      <c r="AV136" s="120" t="str">
        <f>IF(リレー申込票!E25="","",IF(AND(AJ136=AK136,AP136&gt;AT136),1,""))</f>
        <v/>
      </c>
    </row>
    <row r="137" spans="35:48" x14ac:dyDescent="0.25">
      <c r="AI137" s="3" t="str">
        <f>リレー申込票!B26&amp;リレー申込票!F25</f>
        <v/>
      </c>
      <c r="AJ137" s="3">
        <f t="shared" si="16"/>
        <v>1</v>
      </c>
      <c r="AK137" s="3">
        <f>IF(ISERROR(VLOOKUP(AJ137,$AI$13:AI136,1,FALSE)),0,VLOOKUP(AJ137,$AI$13:AI136,1,FALSE))</f>
        <v>0</v>
      </c>
      <c r="AO137" s="3" t="str">
        <f>リレー申込票!B26&amp;リレー申込票!F25&amp;リレー申込票!G25</f>
        <v/>
      </c>
      <c r="AP137" s="119">
        <f t="shared" si="17"/>
        <v>1</v>
      </c>
      <c r="AQ137" s="119"/>
      <c r="AR137" s="119"/>
      <c r="AS137" s="119"/>
      <c r="AT137" s="119">
        <f>IF(ISERROR(VLOOKUP(AP137,$AO$13:AO136,1,FALSE)),0,VLOOKUP(AP137,$AO$13:AO136,1,FALSE))</f>
        <v>0</v>
      </c>
      <c r="AU137" s="66"/>
      <c r="AV137" s="120" t="str">
        <f>IF(リレー申込票!G25="","",IF(AND(AJ137=AK137,AP137&gt;AT137),1,""))</f>
        <v/>
      </c>
    </row>
    <row r="138" spans="35:48" x14ac:dyDescent="0.25">
      <c r="AI138" s="3" t="str">
        <f>リレー申込票!B26&amp;リレー申込票!H25</f>
        <v/>
      </c>
      <c r="AJ138" s="3">
        <f t="shared" si="16"/>
        <v>1</v>
      </c>
      <c r="AK138" s="3">
        <f>IF(ISERROR(VLOOKUP(AJ138,$AI$13:AI137,1,FALSE)),0,VLOOKUP(AJ138,$AI$13:AI137,1,FALSE))</f>
        <v>0</v>
      </c>
      <c r="AO138" s="3" t="str">
        <f>リレー申込票!B26&amp;リレー申込票!H25&amp;リレー申込票!I25</f>
        <v/>
      </c>
      <c r="AP138" s="119">
        <f t="shared" si="17"/>
        <v>1</v>
      </c>
      <c r="AQ138" s="119"/>
      <c r="AR138" s="119"/>
      <c r="AS138" s="119"/>
      <c r="AT138" s="119">
        <f>IF(ISERROR(VLOOKUP(AP138,$AO$13:AO137,1,FALSE)),0,VLOOKUP(AP138,$AO$13:AO137,1,FALSE))</f>
        <v>0</v>
      </c>
      <c r="AU138" s="66"/>
      <c r="AV138" s="120" t="str">
        <f>IF(リレー申込票!I25="","",IF(AND(AJ138=AK138,AP138&gt;AT138),1,""))</f>
        <v/>
      </c>
    </row>
    <row r="139" spans="35:48" x14ac:dyDescent="0.25">
      <c r="AI139" s="3" t="str">
        <f>リレー申込票!B26&amp;リレー申込票!D27</f>
        <v/>
      </c>
      <c r="AJ139" s="3">
        <f t="shared" si="16"/>
        <v>1</v>
      </c>
      <c r="AK139" s="3">
        <f>IF(ISERROR(VLOOKUP(AJ139,$AI$13:AI138,1,FALSE)),0,VLOOKUP(AJ139,$AI$13:AI138,1,FALSE))</f>
        <v>0</v>
      </c>
      <c r="AO139" s="3" t="str">
        <f>リレー申込票!B26&amp;リレー申込票!D27&amp;リレー申込票!G27</f>
        <v/>
      </c>
      <c r="AP139" s="119">
        <f t="shared" si="17"/>
        <v>1</v>
      </c>
      <c r="AQ139" s="119"/>
      <c r="AR139" s="119"/>
      <c r="AS139" s="119"/>
      <c r="AT139" s="119">
        <f>IF(ISERROR(VLOOKUP(AP139,$AO$13:AO138,1,FALSE)),0,VLOOKUP(AP139,$AO$13:AO138,1,FALSE))</f>
        <v>0</v>
      </c>
      <c r="AU139" s="66"/>
      <c r="AV139" s="120" t="str">
        <f>IF(リレー申込票!G27="","",IF(AND(AJ139=AK139,AP139&gt;AT139),1,""))</f>
        <v/>
      </c>
    </row>
    <row r="140" spans="35:48" x14ac:dyDescent="0.25">
      <c r="AI140" s="3" t="str">
        <f>リレー申込票!B26&amp;リレー申込票!F27</f>
        <v/>
      </c>
      <c r="AJ140" s="3">
        <f t="shared" si="16"/>
        <v>1</v>
      </c>
      <c r="AK140" s="3">
        <f>IF(ISERROR(VLOOKUP(AJ140,$AI$13:AI139,1,FALSE)),0,VLOOKUP(AJ140,$AI$13:AI139,1,FALSE))</f>
        <v>0</v>
      </c>
      <c r="AO140" s="3" t="str">
        <f>リレー申込票!B26&amp;リレー申込票!F27&amp;リレー申込票!G27</f>
        <v/>
      </c>
      <c r="AP140" s="119">
        <f t="shared" si="17"/>
        <v>1</v>
      </c>
      <c r="AQ140" s="119"/>
      <c r="AR140" s="119"/>
      <c r="AS140" s="119"/>
      <c r="AT140" s="119">
        <f>IF(ISERROR(VLOOKUP(AP140,$AO$13:AO139,1,FALSE)),0,VLOOKUP(AP140,$AO$13:AO139,1,FALSE))</f>
        <v>0</v>
      </c>
      <c r="AU140" s="66"/>
      <c r="AV140" s="120" t="str">
        <f>IF(リレー申込票!G27="","",IF(AND(AJ140=AK140,AP140&gt;AT140),1,""))</f>
        <v/>
      </c>
    </row>
    <row r="141" spans="35:48" x14ac:dyDescent="0.25">
      <c r="AI141" s="3" t="str">
        <f>リレー申込票!B26&amp;リレー申込票!H27</f>
        <v/>
      </c>
      <c r="AJ141" s="3">
        <f t="shared" si="16"/>
        <v>1</v>
      </c>
      <c r="AK141" s="3">
        <f>IF(ISERROR(VLOOKUP(AJ141,$AI$13:AI140,1,FALSE)),0,VLOOKUP(AJ141,$AI$13:AI140,1,FALSE))</f>
        <v>0</v>
      </c>
      <c r="AO141" s="3" t="str">
        <f>リレー申込票!B26&amp;リレー申込票!H27&amp;リレー申込票!I27</f>
        <v/>
      </c>
      <c r="AP141" s="119">
        <f t="shared" si="17"/>
        <v>1</v>
      </c>
      <c r="AQ141" s="119"/>
      <c r="AR141" s="119"/>
      <c r="AS141" s="119"/>
      <c r="AT141" s="119">
        <f>IF(ISERROR(VLOOKUP(AP141,$AO$13:AO140,1,FALSE)),0,VLOOKUP(AP141,$AO$13:AO140,1,FALSE))</f>
        <v>0</v>
      </c>
      <c r="AU141" s="66"/>
      <c r="AV141" s="120" t="str">
        <f>IF(リレー申込票!I27="","",IF(AND(AJ141=AK141,AP141&gt;AT141),1,""))</f>
        <v/>
      </c>
    </row>
    <row r="142" spans="35:48" x14ac:dyDescent="0.25">
      <c r="AU142" s="66"/>
      <c r="AV142" s="66"/>
    </row>
    <row r="143" spans="35:48" x14ac:dyDescent="0.25">
      <c r="AI143" s="3" t="str">
        <f>リレー申込票!B31&amp;リレー申込票!D30</f>
        <v/>
      </c>
      <c r="AJ143" s="3">
        <f>IF(AI143="",1,AI143)</f>
        <v>1</v>
      </c>
      <c r="AK143" s="3">
        <f>IF(ISERROR(VLOOKUP(AJ143,$AI$13:AI142,1,FALSE)),0,VLOOKUP(AJ143,$AI$13:AI142,1,FALSE))</f>
        <v>0</v>
      </c>
      <c r="AO143" s="3" t="str">
        <f>リレー申込票!B31&amp;リレー申込票!D30&amp;リレー申込票!E30</f>
        <v/>
      </c>
      <c r="AP143" s="119">
        <f>IF(AO143="",1,AO143)</f>
        <v>1</v>
      </c>
      <c r="AQ143" s="119"/>
      <c r="AR143" s="119"/>
      <c r="AS143" s="119"/>
      <c r="AT143" s="119">
        <f>IF(ISERROR(VLOOKUP(AP143,$AO$13:AO142,1,FALSE)),0,VLOOKUP(AP143,$AO$13:AO142,1,FALSE))</f>
        <v>0</v>
      </c>
      <c r="AU143" s="66"/>
      <c r="AV143" s="120" t="str">
        <f>IF(リレー申込票!E30="","",IF(AND(AJ143=AK143,AP143&gt;AT143),1,""))</f>
        <v/>
      </c>
    </row>
    <row r="144" spans="35:48" x14ac:dyDescent="0.25">
      <c r="AI144" s="3" t="str">
        <f>リレー申込票!B31&amp;リレー申込票!F30</f>
        <v/>
      </c>
      <c r="AJ144" s="3">
        <f>IF(AI144="",1,AI144)</f>
        <v>1</v>
      </c>
      <c r="AK144" s="3">
        <f>IF(ISERROR(VLOOKUP(AJ144,$AI$13:AI143,1,FALSE)),0,VLOOKUP(AJ144,$AI$13:AI143,1,FALSE))</f>
        <v>0</v>
      </c>
      <c r="AO144" s="3" t="str">
        <f>リレー申込票!B31&amp;リレー申込票!F30&amp;リレー申込票!G30</f>
        <v/>
      </c>
      <c r="AP144" s="119">
        <f t="shared" ref="AP144:AP155" si="18">IF(AO144="",1,AO144)</f>
        <v>1</v>
      </c>
      <c r="AQ144" s="119"/>
      <c r="AR144" s="119"/>
      <c r="AS144" s="119"/>
      <c r="AT144" s="119">
        <f>IF(ISERROR(VLOOKUP(AP144,$AO$13:AO143,1,FALSE)),0,VLOOKUP(AP144,$AO$13:AO143,1,FALSE))</f>
        <v>0</v>
      </c>
      <c r="AU144" s="66"/>
      <c r="AV144" s="120" t="str">
        <f>IF(リレー申込票!G30="","",IF(AND(AJ144=AK144,AP144&gt;AT144),1,""))</f>
        <v/>
      </c>
    </row>
    <row r="145" spans="35:48" x14ac:dyDescent="0.25">
      <c r="AI145" s="3" t="str">
        <f>リレー申込票!B31&amp;リレー申込票!H30</f>
        <v/>
      </c>
      <c r="AJ145" s="3">
        <f>IF(AI145="",1,AI145)</f>
        <v>1</v>
      </c>
      <c r="AK145" s="3">
        <f>IF(ISERROR(VLOOKUP(AJ145,$AI$13:AI144,1,FALSE)),0,VLOOKUP(AJ145,$AI$13:AI144,1,FALSE))</f>
        <v>0</v>
      </c>
      <c r="AO145" s="3" t="str">
        <f>リレー申込票!B31&amp;リレー申込票!H30&amp;リレー申込票!I30</f>
        <v/>
      </c>
      <c r="AP145" s="119">
        <f t="shared" si="18"/>
        <v>1</v>
      </c>
      <c r="AQ145" s="119"/>
      <c r="AR145" s="119"/>
      <c r="AS145" s="119"/>
      <c r="AT145" s="119">
        <f>IF(ISERROR(VLOOKUP(AP145,$AO$13:AO144,1,FALSE)),0,VLOOKUP(AP145,$AO$13:AO144,1,FALSE))</f>
        <v>0</v>
      </c>
      <c r="AU145" s="66"/>
      <c r="AV145" s="120" t="str">
        <f>IF(リレー申込票!I30="","",IF(AND(AJ145=AK145,AP145&gt;AT145),1,""))</f>
        <v/>
      </c>
    </row>
    <row r="146" spans="35:48" x14ac:dyDescent="0.25">
      <c r="AI146" s="3" t="str">
        <f>リレー申込票!B31&amp;リレー申込票!D32</f>
        <v/>
      </c>
      <c r="AJ146" s="3">
        <f t="shared" ref="AJ146:AJ155" si="19">IF(AI146="",1,AI146)</f>
        <v>1</v>
      </c>
      <c r="AK146" s="3">
        <f>IF(ISERROR(VLOOKUP(AJ146,$AI$13:AI145,1,FALSE)),0,VLOOKUP(AJ146,$AI$13:AI145,1,FALSE))</f>
        <v>0</v>
      </c>
      <c r="AO146" s="3" t="str">
        <f>リレー申込票!B31&amp;リレー申込票!D32&amp;リレー申込票!E32</f>
        <v/>
      </c>
      <c r="AP146" s="119">
        <f t="shared" si="18"/>
        <v>1</v>
      </c>
      <c r="AQ146" s="119"/>
      <c r="AR146" s="119"/>
      <c r="AS146" s="119"/>
      <c r="AT146" s="119">
        <f>IF(ISERROR(VLOOKUP(AP146,$AO$13:AO145,1,FALSE)),0,VLOOKUP(AP146,$AO$13:AO145,1,FALSE))</f>
        <v>0</v>
      </c>
      <c r="AU146" s="66"/>
      <c r="AV146" s="120" t="str">
        <f>IF(リレー申込票!E32="","",IF(AND(AJ146=AK146,AP146&gt;AT146),1,""))</f>
        <v/>
      </c>
    </row>
    <row r="147" spans="35:48" x14ac:dyDescent="0.25">
      <c r="AI147" s="3" t="str">
        <f>リレー申込票!B31&amp;リレー申込票!F32</f>
        <v/>
      </c>
      <c r="AJ147" s="3">
        <f t="shared" si="19"/>
        <v>1</v>
      </c>
      <c r="AK147" s="3">
        <f>IF(ISERROR(VLOOKUP(AJ147,$AI$13:AI146,1,FALSE)),0,VLOOKUP(AJ147,$AI$13:AI146,1,FALSE))</f>
        <v>0</v>
      </c>
      <c r="AO147" s="3" t="str">
        <f>リレー申込票!B31&amp;リレー申込票!F32&amp;リレー申込票!G32</f>
        <v/>
      </c>
      <c r="AP147" s="119">
        <f t="shared" si="18"/>
        <v>1</v>
      </c>
      <c r="AQ147" s="119"/>
      <c r="AR147" s="119"/>
      <c r="AS147" s="119"/>
      <c r="AT147" s="119">
        <f>IF(ISERROR(VLOOKUP(AP147,$AO$13:AO146,1,FALSE)),0,VLOOKUP(AP147,$AO$13:AO146,1,FALSE))</f>
        <v>0</v>
      </c>
      <c r="AU147" s="66"/>
      <c r="AV147" s="120" t="str">
        <f>IF(リレー申込票!G32="","",IF(AND(AJ147=AK147,AP147&gt;AT147),1,""))</f>
        <v/>
      </c>
    </row>
    <row r="148" spans="35:48" x14ac:dyDescent="0.25">
      <c r="AI148" s="3" t="str">
        <f>リレー申込票!B31&amp;リレー申込票!H32</f>
        <v/>
      </c>
      <c r="AJ148" s="3">
        <f t="shared" si="19"/>
        <v>1</v>
      </c>
      <c r="AK148" s="3">
        <f>IF(ISERROR(VLOOKUP(AJ148,$AI$13:AI147,1,FALSE)),0,VLOOKUP(AJ148,$AI$13:AI147,1,FALSE))</f>
        <v>0</v>
      </c>
      <c r="AO148" s="3" t="str">
        <f>リレー申込票!B31&amp;リレー申込票!H32&amp;リレー申込票!I32</f>
        <v/>
      </c>
      <c r="AP148" s="119">
        <f t="shared" si="18"/>
        <v>1</v>
      </c>
      <c r="AQ148" s="119"/>
      <c r="AR148" s="119"/>
      <c r="AS148" s="119"/>
      <c r="AT148" s="119">
        <f>IF(ISERROR(VLOOKUP(AP148,$AO$13:AO147,1,FALSE)),0,VLOOKUP(AP148,$AO$13:AO147,1,FALSE))</f>
        <v>0</v>
      </c>
      <c r="AU148" s="66"/>
      <c r="AV148" s="120" t="str">
        <f>IF(リレー申込票!I32="","",IF(AND(AJ148=AK148,AP148&gt;AT148),1,""))</f>
        <v/>
      </c>
    </row>
    <row r="149" spans="35:48" x14ac:dyDescent="0.25">
      <c r="AU149" s="66"/>
      <c r="AV149" s="66"/>
    </row>
    <row r="150" spans="35:48" x14ac:dyDescent="0.25">
      <c r="AI150" s="3" t="str">
        <f>リレー申込票!B36&amp;リレー申込票!D35</f>
        <v/>
      </c>
      <c r="AJ150" s="3">
        <f t="shared" si="19"/>
        <v>1</v>
      </c>
      <c r="AK150" s="3">
        <f>IF(ISERROR(VLOOKUP(AJ150,$AI$13:AI149,1,FALSE)),0,VLOOKUP(AJ150,$AI$13:AI149,1,FALSE))</f>
        <v>0</v>
      </c>
      <c r="AO150" s="3" t="str">
        <f>リレー申込票!B36&amp;リレー申込票!D35&amp;リレー申込票!E35</f>
        <v/>
      </c>
      <c r="AP150" s="119">
        <f t="shared" si="18"/>
        <v>1</v>
      </c>
      <c r="AQ150" s="119"/>
      <c r="AR150" s="119"/>
      <c r="AS150" s="119"/>
      <c r="AT150" s="119">
        <f>IF(ISERROR(VLOOKUP(AP150,$AO$13:AO149,1,FALSE)),0,VLOOKUP(AP150,$AO$13:AO149,1,FALSE))</f>
        <v>0</v>
      </c>
      <c r="AU150" s="66"/>
      <c r="AV150" s="120" t="str">
        <f>IF(リレー申込票!E35="","",IF(AND(AJ150=AK150,AP150&gt;AT150),1,""))</f>
        <v/>
      </c>
    </row>
    <row r="151" spans="35:48" x14ac:dyDescent="0.25">
      <c r="AI151" s="3" t="str">
        <f>リレー申込票!B36&amp;リレー申込票!F35</f>
        <v/>
      </c>
      <c r="AJ151" s="3">
        <f t="shared" si="19"/>
        <v>1</v>
      </c>
      <c r="AK151" s="3">
        <f>IF(ISERROR(VLOOKUP(AJ151,$AI$13:AI150,1,FALSE)),0,VLOOKUP(AJ151,$AI$13:AI150,1,FALSE))</f>
        <v>0</v>
      </c>
      <c r="AO151" s="3" t="str">
        <f>リレー申込票!B36&amp;リレー申込票!F35&amp;リレー申込票!G35</f>
        <v/>
      </c>
      <c r="AP151" s="119">
        <f t="shared" si="18"/>
        <v>1</v>
      </c>
      <c r="AQ151" s="119"/>
      <c r="AR151" s="119"/>
      <c r="AS151" s="119"/>
      <c r="AT151" s="119">
        <f>IF(ISERROR(VLOOKUP(AP151,$AO$13:AO150,1,FALSE)),0,VLOOKUP(AP151,$AO$13:AO150,1,FALSE))</f>
        <v>0</v>
      </c>
      <c r="AU151" s="66"/>
      <c r="AV151" s="120" t="str">
        <f>IF(リレー申込票!G35="","",IF(AND(AJ151=AK151,AP151&gt;AT151),1,""))</f>
        <v/>
      </c>
    </row>
    <row r="152" spans="35:48" x14ac:dyDescent="0.25">
      <c r="AI152" s="3" t="str">
        <f>リレー申込票!B36&amp;リレー申込票!H35</f>
        <v/>
      </c>
      <c r="AJ152" s="3">
        <f t="shared" si="19"/>
        <v>1</v>
      </c>
      <c r="AK152" s="3">
        <f>IF(ISERROR(VLOOKUP(AJ152,$AI$13:AI151,1,FALSE)),0,VLOOKUP(AJ152,$AI$13:AI151,1,FALSE))</f>
        <v>0</v>
      </c>
      <c r="AO152" s="3" t="str">
        <f>リレー申込票!B36&amp;リレー申込票!H35&amp;リレー申込票!I35</f>
        <v/>
      </c>
      <c r="AP152" s="119">
        <f t="shared" si="18"/>
        <v>1</v>
      </c>
      <c r="AQ152" s="119"/>
      <c r="AR152" s="119"/>
      <c r="AS152" s="119"/>
      <c r="AT152" s="119">
        <f>IF(ISERROR(VLOOKUP(AP152,$AO$13:AO151,1,FALSE)),0,VLOOKUP(AP152,$AO$13:AO151,1,FALSE))</f>
        <v>0</v>
      </c>
      <c r="AU152" s="66"/>
      <c r="AV152" s="120" t="str">
        <f>IF(リレー申込票!I35="","",IF(AND(AJ152=AK152,AP152&gt;AT152),1,""))</f>
        <v/>
      </c>
    </row>
    <row r="153" spans="35:48" x14ac:dyDescent="0.25">
      <c r="AI153" s="3" t="str">
        <f>リレー申込票!B36&amp;リレー申込票!D37</f>
        <v/>
      </c>
      <c r="AJ153" s="3">
        <f t="shared" si="19"/>
        <v>1</v>
      </c>
      <c r="AK153" s="3">
        <f>IF(ISERROR(VLOOKUP(AJ153,$AI$13:AI152,1,FALSE)),0,VLOOKUP(AJ153,$AI$13:AI152,1,FALSE))</f>
        <v>0</v>
      </c>
      <c r="AO153" s="3" t="str">
        <f>リレー申込票!B36&amp;リレー申込票!D37&amp;リレー申込票!E37</f>
        <v/>
      </c>
      <c r="AP153" s="119">
        <f t="shared" si="18"/>
        <v>1</v>
      </c>
      <c r="AQ153" s="119"/>
      <c r="AR153" s="119"/>
      <c r="AS153" s="119"/>
      <c r="AT153" s="119">
        <f>IF(ISERROR(VLOOKUP(AP153,$AO$13:AO152,1,FALSE)),0,VLOOKUP(AP153,$AO$13:AO152,1,FALSE))</f>
        <v>0</v>
      </c>
      <c r="AU153" s="66"/>
      <c r="AV153" s="120" t="str">
        <f>IF(リレー申込票!E37="","",IF(AND(AJ153=AK153,AP153&gt;AT153),1,""))</f>
        <v/>
      </c>
    </row>
    <row r="154" spans="35:48" x14ac:dyDescent="0.25">
      <c r="AI154" s="3" t="str">
        <f>リレー申込票!B36&amp;リレー申込票!F37</f>
        <v/>
      </c>
      <c r="AJ154" s="3">
        <f t="shared" si="19"/>
        <v>1</v>
      </c>
      <c r="AK154" s="3">
        <f>IF(ISERROR(VLOOKUP(AJ154,$AI$13:AI153,1,FALSE)),0,VLOOKUP(AJ154,$AI$13:AI153,1,FALSE))</f>
        <v>0</v>
      </c>
      <c r="AO154" s="3" t="str">
        <f>リレー申込票!B36&amp;リレー申込票!F37&amp;リレー申込票!G37</f>
        <v/>
      </c>
      <c r="AP154" s="119">
        <f t="shared" si="18"/>
        <v>1</v>
      </c>
      <c r="AQ154" s="119"/>
      <c r="AR154" s="119"/>
      <c r="AS154" s="119"/>
      <c r="AT154" s="119">
        <f>IF(ISERROR(VLOOKUP(AP154,$AO$13:AO153,1,FALSE)),0,VLOOKUP(AP154,$AO$13:AO153,1,FALSE))</f>
        <v>0</v>
      </c>
      <c r="AU154" s="66"/>
      <c r="AV154" s="120" t="str">
        <f>IF(リレー申込票!G37="","",IF(AND(AJ154=AK154,AP154&gt;AT154),1,""))</f>
        <v/>
      </c>
    </row>
    <row r="155" spans="35:48" x14ac:dyDescent="0.25">
      <c r="AI155" s="3" t="str">
        <f>リレー申込票!B36&amp;リレー申込票!H37</f>
        <v/>
      </c>
      <c r="AJ155" s="3">
        <f t="shared" si="19"/>
        <v>1</v>
      </c>
      <c r="AK155" s="3">
        <f>IF(ISERROR(VLOOKUP(AJ155,$AI$13:AI154,1,FALSE)),0,VLOOKUP(AJ155,$AI$13:AI154,1,FALSE))</f>
        <v>0</v>
      </c>
      <c r="AO155" s="3" t="str">
        <f>リレー申込票!B36&amp;リレー申込票!H37&amp;リレー申込票!I37</f>
        <v/>
      </c>
      <c r="AP155" s="119">
        <f t="shared" si="18"/>
        <v>1</v>
      </c>
      <c r="AQ155" s="119"/>
      <c r="AR155" s="119"/>
      <c r="AS155" s="119"/>
      <c r="AT155" s="119">
        <f>IF(ISERROR(VLOOKUP(AP155,$AO$13:AO154,1,FALSE)),0,VLOOKUP(AP155,$AO$13:AO154,1,FALSE))</f>
        <v>0</v>
      </c>
      <c r="AU155" s="66"/>
      <c r="AV155" s="120" t="str">
        <f>IF(リレー申込票!I37="","",IF(AND(AJ155=AK155,AP155&gt;AT155),1,""))</f>
        <v/>
      </c>
    </row>
  </sheetData>
  <sheetProtection algorithmName="SHA-512" hashValue="++B3+5E2aowQ5CS6EQOpTO7uw3jw46km095plM7WZ2PJRXxWa25jH7tjEbyausP8Sdxm2v8AhwkJKOeCHD5/sg==" saltValue="S/l00Xefg7H8gEnK8dkr3Q==" spinCount="100000" sheet="1" objects="1" scenarios="1" selectLockedCells="1"/>
  <mergeCells count="228">
    <mergeCell ref="F81:F82"/>
    <mergeCell ref="F83:F84"/>
    <mergeCell ref="F77:F78"/>
    <mergeCell ref="F79:F80"/>
    <mergeCell ref="F73:F74"/>
    <mergeCell ref="F75:F76"/>
    <mergeCell ref="F63:F64"/>
    <mergeCell ref="F65:F66"/>
    <mergeCell ref="F61:F62"/>
    <mergeCell ref="F69:F70"/>
    <mergeCell ref="F71:F72"/>
    <mergeCell ref="F113:F114"/>
    <mergeCell ref="F101:F102"/>
    <mergeCell ref="F103:F104"/>
    <mergeCell ref="F105:F106"/>
    <mergeCell ref="F107:F108"/>
    <mergeCell ref="F109:F110"/>
    <mergeCell ref="F111:F112"/>
    <mergeCell ref="F85:F86"/>
    <mergeCell ref="F87:F88"/>
    <mergeCell ref="F97:F98"/>
    <mergeCell ref="F99:F100"/>
    <mergeCell ref="F89:F90"/>
    <mergeCell ref="F91:F92"/>
    <mergeCell ref="F93:F94"/>
    <mergeCell ref="F95:F96"/>
    <mergeCell ref="F43:F44"/>
    <mergeCell ref="F45:F46"/>
    <mergeCell ref="F51:F52"/>
    <mergeCell ref="F53:F54"/>
    <mergeCell ref="F55:F56"/>
    <mergeCell ref="F59:F60"/>
    <mergeCell ref="F57:F58"/>
    <mergeCell ref="F49:F50"/>
    <mergeCell ref="F67:F68"/>
    <mergeCell ref="F27:F28"/>
    <mergeCell ref="B5:B6"/>
    <mergeCell ref="D5:E5"/>
    <mergeCell ref="F17:F18"/>
    <mergeCell ref="F19:F20"/>
    <mergeCell ref="F21:F22"/>
    <mergeCell ref="F23:F24"/>
    <mergeCell ref="F15:F16"/>
    <mergeCell ref="D15:D16"/>
    <mergeCell ref="B8:C8"/>
    <mergeCell ref="B13:B14"/>
    <mergeCell ref="C15:C16"/>
    <mergeCell ref="C11:C12"/>
    <mergeCell ref="D11:D12"/>
    <mergeCell ref="B11:B12"/>
    <mergeCell ref="C13:C14"/>
    <mergeCell ref="B15:B16"/>
    <mergeCell ref="B23:B24"/>
    <mergeCell ref="C23:C24"/>
    <mergeCell ref="D23:D24"/>
    <mergeCell ref="B25:B26"/>
    <mergeCell ref="C25:C26"/>
    <mergeCell ref="D25:D26"/>
    <mergeCell ref="B27:B28"/>
    <mergeCell ref="B1:F1"/>
    <mergeCell ref="D3:E3"/>
    <mergeCell ref="F3:G3"/>
    <mergeCell ref="H3:I3"/>
    <mergeCell ref="B3:C3"/>
    <mergeCell ref="G1:I1"/>
    <mergeCell ref="C21:C22"/>
    <mergeCell ref="D21:D22"/>
    <mergeCell ref="B17:B18"/>
    <mergeCell ref="C17:C18"/>
    <mergeCell ref="B19:B20"/>
    <mergeCell ref="C19:C20"/>
    <mergeCell ref="D19:D20"/>
    <mergeCell ref="D17:D18"/>
    <mergeCell ref="F4:G4"/>
    <mergeCell ref="G5:I5"/>
    <mergeCell ref="D6:I6"/>
    <mergeCell ref="F13:F14"/>
    <mergeCell ref="G12:I12"/>
    <mergeCell ref="D13:D14"/>
    <mergeCell ref="B7:D7"/>
    <mergeCell ref="E7:I7"/>
    <mergeCell ref="B21:B22"/>
    <mergeCell ref="C27:C28"/>
    <mergeCell ref="D27:D28"/>
    <mergeCell ref="B29:B30"/>
    <mergeCell ref="C29:C30"/>
    <mergeCell ref="D29:D30"/>
    <mergeCell ref="B35:B36"/>
    <mergeCell ref="C35:C36"/>
    <mergeCell ref="D35:D36"/>
    <mergeCell ref="B31:B32"/>
    <mergeCell ref="C31:C32"/>
    <mergeCell ref="D31:D32"/>
    <mergeCell ref="B33:B34"/>
    <mergeCell ref="D33:D34"/>
    <mergeCell ref="C33:C34"/>
    <mergeCell ref="B39:B40"/>
    <mergeCell ref="C39:C40"/>
    <mergeCell ref="D39:D40"/>
    <mergeCell ref="B37:B38"/>
    <mergeCell ref="C37:C38"/>
    <mergeCell ref="D37:D38"/>
    <mergeCell ref="B57:B58"/>
    <mergeCell ref="B41:B42"/>
    <mergeCell ref="C41:C42"/>
    <mergeCell ref="D41:D42"/>
    <mergeCell ref="B47:B48"/>
    <mergeCell ref="D43:D44"/>
    <mergeCell ref="D45:D46"/>
    <mergeCell ref="B43:B44"/>
    <mergeCell ref="C43:C44"/>
    <mergeCell ref="B45:B46"/>
    <mergeCell ref="B49:B50"/>
    <mergeCell ref="C51:C52"/>
    <mergeCell ref="D51:D52"/>
    <mergeCell ref="B55:B56"/>
    <mergeCell ref="C55:C56"/>
    <mergeCell ref="D55:D56"/>
    <mergeCell ref="B51:B52"/>
    <mergeCell ref="B53:B54"/>
    <mergeCell ref="B65:B66"/>
    <mergeCell ref="C49:C50"/>
    <mergeCell ref="D49:D50"/>
    <mergeCell ref="B67:B68"/>
    <mergeCell ref="C67:C68"/>
    <mergeCell ref="D67:D68"/>
    <mergeCell ref="C63:C64"/>
    <mergeCell ref="D63:D64"/>
    <mergeCell ref="C65:C66"/>
    <mergeCell ref="D65:D66"/>
    <mergeCell ref="C53:C54"/>
    <mergeCell ref="D53:D54"/>
    <mergeCell ref="B63:B64"/>
    <mergeCell ref="B61:B62"/>
    <mergeCell ref="C61:C62"/>
    <mergeCell ref="D61:D62"/>
    <mergeCell ref="B59:B60"/>
    <mergeCell ref="C59:C60"/>
    <mergeCell ref="D59:D60"/>
    <mergeCell ref="C57:C5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81:B82"/>
    <mergeCell ref="C81:C82"/>
    <mergeCell ref="D81:D82"/>
    <mergeCell ref="B83:B84"/>
    <mergeCell ref="C83:C84"/>
    <mergeCell ref="D83:D84"/>
    <mergeCell ref="B85:B86"/>
    <mergeCell ref="C85:C86"/>
    <mergeCell ref="D85:D86"/>
    <mergeCell ref="B87:B88"/>
    <mergeCell ref="C87:C88"/>
    <mergeCell ref="D87:D88"/>
    <mergeCell ref="B95:B96"/>
    <mergeCell ref="B89:B90"/>
    <mergeCell ref="C89:C90"/>
    <mergeCell ref="D89:D90"/>
    <mergeCell ref="C95:C96"/>
    <mergeCell ref="D95:D96"/>
    <mergeCell ref="B91:B92"/>
    <mergeCell ref="C91:C92"/>
    <mergeCell ref="D91:D92"/>
    <mergeCell ref="B93:B94"/>
    <mergeCell ref="B97:B98"/>
    <mergeCell ref="C97:C98"/>
    <mergeCell ref="D97:D98"/>
    <mergeCell ref="B99:B100"/>
    <mergeCell ref="C99:C100"/>
    <mergeCell ref="D99:D100"/>
    <mergeCell ref="C101:C102"/>
    <mergeCell ref="D101:D102"/>
    <mergeCell ref="B107:B108"/>
    <mergeCell ref="C107:C108"/>
    <mergeCell ref="D107:D108"/>
    <mergeCell ref="B103:B104"/>
    <mergeCell ref="C103:C104"/>
    <mergeCell ref="D103:D104"/>
    <mergeCell ref="B105:B106"/>
    <mergeCell ref="B113:B114"/>
    <mergeCell ref="C113:C114"/>
    <mergeCell ref="D113:D114"/>
    <mergeCell ref="B109:B110"/>
    <mergeCell ref="C109:C110"/>
    <mergeCell ref="D109:D110"/>
    <mergeCell ref="B111:B112"/>
    <mergeCell ref="C111:C112"/>
    <mergeCell ref="B101:B102"/>
    <mergeCell ref="K3:O8"/>
    <mergeCell ref="N28:O28"/>
    <mergeCell ref="D111:D112"/>
    <mergeCell ref="C105:C106"/>
    <mergeCell ref="D105:D106"/>
    <mergeCell ref="C93:C94"/>
    <mergeCell ref="D93:D94"/>
    <mergeCell ref="D57:D58"/>
    <mergeCell ref="C45:C46"/>
    <mergeCell ref="H4:I4"/>
    <mergeCell ref="C47:C48"/>
    <mergeCell ref="D47:D48"/>
    <mergeCell ref="F11:F12"/>
    <mergeCell ref="F39:F40"/>
    <mergeCell ref="F29:F30"/>
    <mergeCell ref="F31:F32"/>
    <mergeCell ref="F33:F34"/>
    <mergeCell ref="F35:F36"/>
    <mergeCell ref="F37:F38"/>
    <mergeCell ref="F25:F26"/>
    <mergeCell ref="B4:C4"/>
    <mergeCell ref="D4:E4"/>
    <mergeCell ref="F47:F48"/>
    <mergeCell ref="F41:F42"/>
  </mergeCells>
  <phoneticPr fontId="1"/>
  <conditionalFormatting sqref="D15:D16">
    <cfRule type="expression" dxfId="152" priority="116" stopIfTrue="1">
      <formula>NOT(ISERROR(SEARCH("女",C15)))</formula>
    </cfRule>
    <cfRule type="expression" dxfId="151" priority="117" stopIfTrue="1">
      <formula>NOT(ISERROR(SEARCH("男",C15)))</formula>
    </cfRule>
  </conditionalFormatting>
  <conditionalFormatting sqref="F15:F114">
    <cfRule type="expression" dxfId="150" priority="118" stopIfTrue="1">
      <formula>NOT(ISERROR(SEARCH("女",C15)))</formula>
    </cfRule>
    <cfRule type="expression" dxfId="149" priority="119"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cfRule type="expression" dxfId="148" priority="120" stopIfTrue="1">
      <formula>NOT(ISERROR(SEARCH("女",C15)))</formula>
    </cfRule>
    <cfRule type="expression" dxfId="147" priority="121" stopIfTrue="1">
      <formula>NOT(ISERROR(SEARCH("男",C15)))</formula>
    </cfRule>
  </conditionalFormatting>
  <conditionalFormatting sqref="G15">
    <cfRule type="expression" dxfId="146" priority="124" stopIfTrue="1">
      <formula>NOT(ISERROR(SEARCH("女",C15)))</formula>
    </cfRule>
    <cfRule type="expression" dxfId="145" priority="125" stopIfTrue="1">
      <formula>NOT(ISERROR(SEARCH("男",C15)))</formula>
    </cfRule>
  </conditionalFormatting>
  <conditionalFormatting sqref="H15">
    <cfRule type="expression" dxfId="144" priority="126" stopIfTrue="1">
      <formula>NOT(ISERROR(SEARCH("女",C15)))</formula>
    </cfRule>
    <cfRule type="expression" dxfId="143" priority="127" stopIfTrue="1">
      <formula>NOT(ISERROR(SEARCH("男",C15)))</formula>
    </cfRule>
  </conditionalFormatting>
  <conditionalFormatting sqref="G16">
    <cfRule type="expression" dxfId="142" priority="128" stopIfTrue="1">
      <formula>NOT(ISERROR(SEARCH("女",C15)))</formula>
    </cfRule>
    <cfRule type="expression" dxfId="141" priority="129" stopIfTrue="1">
      <formula>NOT(ISERROR(SEARCH("男",C15)))</formula>
    </cfRule>
  </conditionalFormatting>
  <conditionalFormatting sqref="H16">
    <cfRule type="expression" dxfId="140" priority="130" stopIfTrue="1">
      <formula>NOT(ISERROR(SEARCH("女",C15)))</formula>
    </cfRule>
    <cfRule type="expression" dxfId="139" priority="131" stopIfTrue="1">
      <formula>NOT(ISERROR(SEARCH("男",C15)))</formula>
    </cfRule>
  </conditionalFormatting>
  <conditionalFormatting sqref="G12:I12">
    <cfRule type="containsText" dxfId="138" priority="104" operator="containsText" text="未">
      <formula>NOT(ISERROR(SEARCH("未",G12)))</formula>
    </cfRule>
    <cfRule type="containsText" dxfId="137" priority="105" operator="containsText" text="未">
      <formula>NOT(ISERROR(SEARCH("未",G12)))</formula>
    </cfRule>
    <cfRule type="containsText" dxfId="136" priority="106" operator="containsText" text="未">
      <formula>NOT(ISERROR(SEARCH("未",G12)))</formula>
    </cfRule>
  </conditionalFormatting>
  <conditionalFormatting sqref="G12:I12">
    <cfRule type="containsText" dxfId="135" priority="102" operator="containsText" text="未">
      <formula>NOT(ISERROR(SEARCH("未",G12)))</formula>
    </cfRule>
    <cfRule type="containsText" dxfId="134" priority="103" operator="containsText" text="未">
      <formula>NOT(ISERROR(SEARCH("未",G12)))</formula>
    </cfRule>
  </conditionalFormatting>
  <conditionalFormatting sqref="G12:I12">
    <cfRule type="containsText" dxfId="133" priority="100" operator="containsText" text="未入力">
      <formula>NOT(ISERROR(SEARCH("未入力",G12)))</formula>
    </cfRule>
    <cfRule type="containsText" dxfId="132" priority="101" operator="containsText" text="未入力">
      <formula>NOT(ISERROR(SEARCH("未入力",G12)))</formula>
    </cfRule>
  </conditionalFormatting>
  <conditionalFormatting sqref="C15:C114">
    <cfRule type="containsText" dxfId="131" priority="97" stopIfTrue="1" operator="containsText" text="女">
      <formula>NOT(ISERROR(SEARCH("女",C15)))</formula>
    </cfRule>
    <cfRule type="containsText" dxfId="130" priority="98" stopIfTrue="1" operator="containsText" text="男">
      <formula>NOT(ISERROR(SEARCH("男",C15)))</formula>
    </cfRule>
  </conditionalFormatting>
  <conditionalFormatting sqref="H4:I4">
    <cfRule type="expression" dxfId="129" priority="51" stopIfTrue="1">
      <formula>AND(D4&gt;0,D5&gt;0,H4="")</formula>
    </cfRule>
  </conditionalFormatting>
  <conditionalFormatting sqref="B15:B114">
    <cfRule type="expression" dxfId="128" priority="49" stopIfTrue="1">
      <formula>AS15=1</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dxfId="127" priority="29" stopIfTrue="1">
      <formula>NOT(ISERROR(SEARCH("女",C17)))</formula>
    </cfRule>
    <cfRule type="expression" dxfId="126" priority="30" stopIfTrue="1">
      <formula>NOT(ISERROR(SEARCH("男",C17)))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125" priority="31" stopIfTrue="1">
      <formula>NOT(ISERROR(SEARCH("女",C17)))</formula>
    </cfRule>
    <cfRule type="expression" dxfId="124" priority="32" stopIfTrue="1">
      <formula>NOT(ISERROR(SEARCH("男",C17)))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dxfId="123" priority="33" stopIfTrue="1">
      <formula>NOT(ISERROR(SEARCH("女",C17)))</formula>
    </cfRule>
    <cfRule type="expression" dxfId="122" priority="34"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121" priority="35" stopIfTrue="1">
      <formula>NOT(ISERROR(SEARCH("女",C17)))</formula>
    </cfRule>
    <cfRule type="expression" dxfId="120" priority="36" stopIfTrue="1">
      <formula>NOT(ISERROR(SEARCH("男",C17)))</formula>
    </cfRule>
  </conditionalFormatting>
  <conditionalFormatting sqref="B4:C4">
    <cfRule type="expression" dxfId="119" priority="14" stopIfTrue="1">
      <formula>AND($F$4&gt;1,$B$4="")</formula>
    </cfRule>
  </conditionalFormatting>
  <conditionalFormatting sqref="D15:D16">
    <cfRule type="expression" dxfId="118" priority="7" stopIfTrue="1">
      <formula>$B$4="大学"</formula>
    </cfRule>
    <cfRule type="expression" dxfId="117" priority="8" stopIfTrue="1">
      <formula>$B$4="一般"</formula>
    </cfRule>
  </conditionalFormatting>
  <conditionalFormatting sqref="D17:D114">
    <cfRule type="expression" dxfId="116" priority="5" stopIfTrue="1">
      <formula>NOT(ISERROR(SEARCH("女",C17)))</formula>
    </cfRule>
    <cfRule type="expression" dxfId="115" priority="6" stopIfTrue="1">
      <formula>NOT(ISERROR(SEARCH("男",C17)))</formula>
    </cfRule>
  </conditionalFormatting>
  <conditionalFormatting sqref="D17:D114">
    <cfRule type="expression" dxfId="114" priority="3" stopIfTrue="1">
      <formula>$B$4="大学"</formula>
    </cfRule>
    <cfRule type="expression" dxfId="113" priority="4" stopIfTrue="1">
      <formula>$B$4="一般"</formula>
    </cfRule>
  </conditionalFormatting>
  <conditionalFormatting sqref="J15 J17 J19 J21 J23 J25 J27 J29 J31 J33 J35 J37 J39 J41 J43 J45 J47 J49 J51 J53 J55 J57 J59 J61 J63 J65 J67 J69 J71 J73 J75 J77 J79 J81 J83 J85 J87 J89 J91 J93 J95 J97 J99 J101 J103 J105 J107 J109 J111 J113">
    <cfRule type="cellIs" dxfId="112" priority="2" stopIfTrue="1" operator="notEqual">
      <formula>1</formula>
    </cfRule>
  </conditionalFormatting>
  <conditionalFormatting sqref="E52 E54 E56 E58 E60 E62 E64 E66 E68 E70 E72 E74 E76 E78 E80 E82 E84 E86 E88 E90 E92 E94 E96 E98 E100 E102 E104 E106 E108 E110 E112 E114 E50 E48 E46 E44 E42 E40 E38 E34 E32 E36 E28 E30 E24 E20 E22 E26 E16 E18">
    <cfRule type="expression" dxfId="111" priority="305" stopIfTrue="1">
      <formula>$BD16=1</formula>
    </cfRule>
    <cfRule type="expression" dxfId="110" priority="306" stopIfTrue="1">
      <formula>NOT(ISERROR(SEARCH("男",C15)))</formula>
    </cfRule>
    <cfRule type="expression" dxfId="109" priority="307" stopIfTrue="1">
      <formula>NOT(ISERROR(SEARCH("女",C15)))</formula>
    </cfRule>
  </conditionalFormatting>
  <dataValidations count="14">
    <dataValidation imeMode="halfKatakana" allowBlank="1" showInputMessage="1" showErrorMessage="1" sqref="E114 E16 E18 E20 E22 E24 E26 E28 E30 E32 E34 E36 E38 E40 E42 E44 E46 E48 E50 E52 E54 E56 E58 E60 E62 E64 E66 E68 E70 E72 E74 E76 E78 E80 E82 E84 E86 E88 E90 E92 E94 E96 E98 E100 E102 E104 E106 E108 E110 E112 H4:I4" xr:uid="{00000000-0002-0000-0100-000000000000}"/>
    <dataValidation type="whole" imeMode="disabled" allowBlank="1" showInputMessage="1" showErrorMessage="1" sqref="G16 G18 G20 G22 G24 G26 G28 G30 G32 G34 G36 G38 G40 G42 G44 G46 G48 G50 G52 G54 G56 G58 G60 G62 G64 G66 G68 G70 G72 G74 G76 G78 G80 G82 G84 G86 G88 G90 G92 G94 G96 G98 G100 G102 G104 G106 G108 G110 G112 G114" xr:uid="{00000000-0002-0000-0100-000001000000}">
      <formula1>100</formula1>
      <formula2>999999</formula2>
    </dataValidation>
    <dataValidation imeMode="disabled" allowBlank="1" showInputMessage="1" showErrorMessage="1" sqref="D15:D114 H16 H18 H20 H22 H24 H26 H28 H30 H32 H34 H36 H38 H40 H42 H44 H46 H48 H50 H52 H54 H56 H58 H60 H62 H64 H66 H68 H70 H72 H74 H76 H78 H80 H82 H84 H86 H88 H90 H92 H94 H96 H98 H100 H102 H104 H106 H108 H110 H112 H114" xr:uid="{00000000-0002-0000-0100-000002000000}"/>
    <dataValidation imeMode="hiragana" allowBlank="1" showInputMessage="1" showErrorMessage="1" sqref="E17 E15 E19 E21 E23 E25 E27 E29 E31 E33 E35 E37 E39 E41 E43 E45 E47 E49 E51 E53 E55 E57 E59 E61 E63 E65 E67 E69 E71 E73 E75 E77 E79 E81 E83 E85 E87 E89 E91 E93 E95 E97 E99 E101 E103 E105 E107 E109 E111 E113" xr:uid="{00000000-0002-0000-0100-000003000000}"/>
    <dataValidation type="whole" allowBlank="1" showInputMessage="1" showErrorMessage="1" sqref="G14" xr:uid="{00000000-0002-0000-0100-000004000000}">
      <formula1>100</formula1>
      <formula2>999999</formula2>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B4:C4" xr:uid="{00000000-0002-0000-0100-000007000000}">
      <formula1>$AF$12:$AF$15</formula1>
    </dataValidation>
    <dataValidation type="list" imeMode="disabled" allowBlank="1" showInputMessage="1" showErrorMessage="1" prompt="新学年を選択してください。" sqref="F15:F114" xr:uid="{00000000-0002-0000-0100-000008000000}">
      <formula1>$AD$12:$AD$19</formula1>
    </dataValidation>
    <dataValidation type="list" allowBlank="1" showInputMessage="1" showErrorMessage="1" sqref="C15:C114" xr:uid="{00000000-0002-0000-0100-000009000000}">
      <formula1>$AF$17:$AF$18</formula1>
    </dataValidation>
    <dataValidation type="list" allowBlank="1" showInputMessage="1" showErrorMessage="1" sqref="C13:C14" xr:uid="{00000000-0002-0000-0100-00000A000000}">
      <formula1>$L$12:$M$12</formula1>
    </dataValidation>
    <dataValidation type="list" allowBlank="1" showInputMessage="1" showErrorMessage="1" sqref="G13" xr:uid="{00000000-0002-0000-0100-00000B000000}">
      <formula1>$K$14:$K$48</formula1>
    </dataValidation>
    <dataValidation type="list" imeMode="disabled" allowBlank="1" showInputMessage="1" showErrorMessage="1" sqref="H15 H113 H111 H109 H107 H105 H103 H101 H99 H97 H95 H93 H91 H89 H87 H85 H83 H81 H79 H77 H75 H73 H71 H69 H67 H65 H63 H61 H59 H57 H55 H53 H51 H49 H47 H45 H43 H41 H39 H37 H35 H33 H31 H29 H27 H25 H23 H21 H19 H17" xr:uid="{B38084F8-2DE8-4BC8-91C1-1B16FF52DB31}">
      <formula1>IF($P15="男子",$R$13:$R$21,IF($P15="中学男子",$V$13:$V$18,IF($P15="高校男子",$T$13:$T$23,IF($P15="女子",$X$13:$X$20,IF($P15="中学女子",$AB$13:$AB$17,IF($P15="高校女子",$Z$13:$Z$20,""))))))</formula1>
    </dataValidation>
    <dataValidation type="list" imeMode="disabled" allowBlank="1" showInputMessage="1" showErrorMessage="1" sqref="G15 G113 G111 G109 G107 G105 G103 G101 G99 G97 G95 G93 G91 G89 G87 G85 G83 G81 G79 G77 G75 G73 G71 G69 G67 G65 G63 G61 G59 G57 G55 G53 G51 G49 G47 G45 G43 G41 G39 G37 G35 G33 G31 G29 G27 G25 G23 G21 G19 G17" xr:uid="{709EB3EA-78E1-4737-A600-C30FBFDA37BE}">
      <formula1>IF($P15="男子",$Q$13:$Q$22,IF($P15="中学男子",$U$13:$U$21,IF($P15="高校男子",$S$13:$S$25,IF($P15="女子",$W$13:$W$21,IF($P15="中学女子",$AA$13:$AA$21,IF($P15="高校女子",$Y$13:$Y$22,""))))))</formula1>
    </dataValidation>
  </dataValidations>
  <pageMargins left="0.27559055118110237" right="0.31496062992125984" top="0.19685039370078741" bottom="0.23622047244094491" header="0.31496062992125984" footer="0.16"/>
  <pageSetup paperSize="9" orientation="portrait" r:id="rId1"/>
  <headerFooter>
    <oddFooter>&amp;F&amp;R&amp;P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A1:AL77"/>
  <sheetViews>
    <sheetView showGridLines="0" zoomScale="90" zoomScaleNormal="90" zoomScaleSheetLayoutView="80" workbookViewId="0">
      <selection activeCell="B11" sqref="B11"/>
    </sheetView>
  </sheetViews>
  <sheetFormatPr defaultColWidth="9" defaultRowHeight="15" x14ac:dyDescent="0.25"/>
  <cols>
    <col min="1" max="1" width="2.1328125" style="1" customWidth="1"/>
    <col min="2" max="2" width="12.265625" style="1" customWidth="1"/>
    <col min="3" max="3" width="16.59765625" style="1" customWidth="1"/>
    <col min="4" max="4" width="7" style="138" customWidth="1"/>
    <col min="5" max="5" width="16.86328125" style="1" customWidth="1"/>
    <col min="6" max="6" width="7" style="138" customWidth="1"/>
    <col min="7" max="7" width="16.86328125" style="1" customWidth="1"/>
    <col min="8" max="8" width="7" style="138" customWidth="1"/>
    <col min="9" max="9" width="16.86328125" style="1" customWidth="1"/>
    <col min="10" max="11" width="1.86328125" style="1" customWidth="1"/>
    <col min="12" max="14" width="17.73046875" style="1" customWidth="1"/>
    <col min="15" max="15" width="3" style="1" hidden="1" customWidth="1"/>
    <col min="16" max="16" width="10.265625" style="1" hidden="1" customWidth="1"/>
    <col min="17" max="17" width="20.73046875" style="1" hidden="1" customWidth="1"/>
    <col min="18" max="18" width="5.59765625" style="1" hidden="1" customWidth="1"/>
    <col min="19" max="19" width="4.1328125" style="1" hidden="1" customWidth="1"/>
    <col min="20" max="21" width="4" style="1" hidden="1" customWidth="1"/>
    <col min="22" max="22" width="4.1328125" style="1" hidden="1" customWidth="1"/>
    <col min="23" max="23" width="2.1328125" style="1" hidden="1" customWidth="1"/>
    <col min="24" max="26" width="2.59765625" style="1" hidden="1" customWidth="1"/>
    <col min="27" max="27" width="9" style="1" hidden="1" customWidth="1"/>
    <col min="28" max="28" width="9" style="3" hidden="1" customWidth="1"/>
    <col min="29" max="30" width="3" style="3" hidden="1" customWidth="1"/>
    <col min="31" max="31" width="6.59765625" style="3" hidden="1" customWidth="1"/>
    <col min="32" max="32" width="5.59765625" style="3" hidden="1" customWidth="1"/>
    <col min="33" max="33" width="3" style="3" hidden="1" customWidth="1"/>
    <col min="34" max="34" width="8.59765625" style="3" hidden="1" customWidth="1"/>
    <col min="35" max="36" width="6" style="3" hidden="1" customWidth="1"/>
    <col min="37" max="37" width="3" style="3" hidden="1" customWidth="1"/>
    <col min="38" max="38" width="10.1328125" style="3" customWidth="1"/>
    <col min="39" max="40" width="9" style="1" customWidth="1"/>
    <col min="41" max="16384" width="9" style="1"/>
  </cols>
  <sheetData>
    <row r="1" spans="1:37" ht="25.5" customHeight="1" thickBot="1" x14ac:dyDescent="0.3">
      <c r="B1" s="200" t="str">
        <f>個人種目申込一覧表!B1</f>
        <v>スプリングトライアル中信2021</v>
      </c>
      <c r="C1" s="200"/>
      <c r="D1" s="200"/>
      <c r="E1" s="200"/>
      <c r="F1" s="200"/>
      <c r="G1" s="138"/>
      <c r="H1" s="153" t="s">
        <v>189</v>
      </c>
      <c r="I1" s="153"/>
    </row>
    <row r="2" spans="1:37" ht="8.25" customHeight="1" thickTop="1" thickBot="1" x14ac:dyDescent="0.3">
      <c r="B2" s="138"/>
      <c r="C2" s="138"/>
      <c r="G2" s="138"/>
      <c r="I2" s="138"/>
    </row>
    <row r="3" spans="1:37" ht="25.5" customHeight="1" x14ac:dyDescent="0.25">
      <c r="C3" s="4" t="s">
        <v>35</v>
      </c>
      <c r="K3" s="241" t="s">
        <v>99</v>
      </c>
      <c r="L3" s="242"/>
      <c r="M3" s="242"/>
      <c r="N3" s="243"/>
      <c r="P3" s="5"/>
      <c r="Q3" s="5"/>
      <c r="R3" s="5"/>
      <c r="S3" s="5"/>
      <c r="T3" s="5"/>
      <c r="U3" s="5"/>
      <c r="V3" s="5"/>
      <c r="W3" s="6"/>
      <c r="X3" s="7"/>
      <c r="Y3" s="7"/>
      <c r="Z3" s="7"/>
      <c r="AA3" s="8"/>
      <c r="AB3" s="9"/>
      <c r="AC3" s="9"/>
    </row>
    <row r="4" spans="1:37" ht="6" customHeight="1" thickBot="1" x14ac:dyDescent="0.3">
      <c r="K4" s="244"/>
      <c r="L4" s="245"/>
      <c r="M4" s="245"/>
      <c r="N4" s="246"/>
      <c r="P4" s="5"/>
      <c r="Q4" s="5"/>
      <c r="R4" s="5"/>
      <c r="S4" s="5"/>
      <c r="T4" s="5"/>
      <c r="U4" s="5"/>
      <c r="V4" s="5"/>
      <c r="W4" s="8"/>
      <c r="X4" s="10"/>
      <c r="Y4" s="10"/>
      <c r="Z4" s="10"/>
      <c r="AA4" s="8"/>
      <c r="AB4" s="9"/>
      <c r="AC4" s="9"/>
    </row>
    <row r="5" spans="1:37" ht="27" customHeight="1" x14ac:dyDescent="0.25">
      <c r="C5" s="11" t="s">
        <v>12</v>
      </c>
      <c r="D5" s="12"/>
      <c r="E5" s="11" t="s">
        <v>69</v>
      </c>
      <c r="G5" s="11" t="s">
        <v>19</v>
      </c>
      <c r="I5" s="11" t="s">
        <v>13</v>
      </c>
      <c r="K5" s="244"/>
      <c r="L5" s="245"/>
      <c r="M5" s="245"/>
      <c r="N5" s="246"/>
      <c r="P5" s="138" t="s">
        <v>25</v>
      </c>
      <c r="Q5" s="138" t="s">
        <v>26</v>
      </c>
      <c r="R5" s="138" t="s">
        <v>41</v>
      </c>
      <c r="S5" s="138"/>
      <c r="T5" s="138"/>
      <c r="U5" s="138"/>
      <c r="X5" s="10"/>
      <c r="Y5" s="10"/>
      <c r="Z5" s="10"/>
      <c r="AA5" s="8"/>
      <c r="AB5" s="9"/>
      <c r="AC5" s="9"/>
    </row>
    <row r="6" spans="1:37" ht="27" customHeight="1" thickBot="1" x14ac:dyDescent="0.3">
      <c r="C6" s="13">
        <f>COUNTA(E10,E15,E20,E25,E30,E35,E40,E45,E49)</f>
        <v>0</v>
      </c>
      <c r="D6" s="12"/>
      <c r="E6" s="14">
        <f>SUM(O10+O15+O20+O25+O30+O35)</f>
        <v>0</v>
      </c>
      <c r="G6" s="15">
        <v>1200</v>
      </c>
      <c r="I6" s="16">
        <f>G6*C6</f>
        <v>0</v>
      </c>
      <c r="K6" s="247"/>
      <c r="L6" s="248"/>
      <c r="M6" s="248"/>
      <c r="N6" s="249"/>
      <c r="P6" s="138" t="s">
        <v>108</v>
      </c>
      <c r="Q6" s="138" t="s">
        <v>177</v>
      </c>
      <c r="R6" s="138"/>
      <c r="S6" s="138"/>
      <c r="T6" s="138"/>
      <c r="U6" s="138"/>
      <c r="X6" s="17"/>
      <c r="Y6" s="17"/>
      <c r="Z6" s="17"/>
      <c r="AA6" s="8"/>
      <c r="AB6" s="9"/>
      <c r="AC6" s="9"/>
    </row>
    <row r="7" spans="1:37" ht="6" customHeight="1" thickBot="1" x14ac:dyDescent="0.3">
      <c r="P7" s="138">
        <v>1</v>
      </c>
      <c r="Q7" s="138">
        <v>2</v>
      </c>
      <c r="R7" s="1">
        <v>3</v>
      </c>
      <c r="S7" s="1">
        <v>4</v>
      </c>
      <c r="T7" s="1">
        <v>5</v>
      </c>
      <c r="U7" s="1">
        <v>6</v>
      </c>
      <c r="V7" s="1" t="s">
        <v>106</v>
      </c>
      <c r="W7" s="138" t="s">
        <v>36</v>
      </c>
      <c r="X7" s="18"/>
      <c r="Y7" s="18"/>
      <c r="Z7" s="18"/>
      <c r="AA7" s="18"/>
      <c r="AB7" s="9"/>
      <c r="AC7" s="9"/>
    </row>
    <row r="8" spans="1:37" ht="36" customHeight="1" thickBot="1" x14ac:dyDescent="0.3">
      <c r="D8" s="19" t="s">
        <v>127</v>
      </c>
      <c r="E8" s="20" t="s">
        <v>11</v>
      </c>
      <c r="F8" s="21" t="s">
        <v>127</v>
      </c>
      <c r="G8" s="20" t="s">
        <v>11</v>
      </c>
      <c r="H8" s="21" t="s">
        <v>127</v>
      </c>
      <c r="I8" s="22" t="s">
        <v>11</v>
      </c>
      <c r="P8" s="138" t="s">
        <v>89</v>
      </c>
      <c r="Q8" s="138" t="s">
        <v>90</v>
      </c>
      <c r="R8" s="138" t="s">
        <v>98</v>
      </c>
      <c r="S8" s="51" t="s">
        <v>91</v>
      </c>
      <c r="T8" s="51" t="s">
        <v>92</v>
      </c>
      <c r="U8" s="51" t="s">
        <v>93</v>
      </c>
      <c r="V8" s="138"/>
      <c r="X8" s="18"/>
      <c r="Y8" s="18"/>
      <c r="Z8" s="18"/>
      <c r="AA8" s="18"/>
      <c r="AB8" s="9"/>
      <c r="AC8" s="9"/>
      <c r="AE8" s="3" t="s">
        <v>39</v>
      </c>
      <c r="AF8" s="3" t="s">
        <v>40</v>
      </c>
    </row>
    <row r="9" spans="1:37" ht="6" customHeight="1" thickBot="1" x14ac:dyDescent="0.3">
      <c r="A9" s="23"/>
      <c r="B9" s="24"/>
      <c r="C9" s="24"/>
      <c r="D9" s="25"/>
      <c r="E9" s="23"/>
      <c r="F9" s="25"/>
      <c r="G9" s="23"/>
      <c r="H9" s="25"/>
      <c r="I9" s="23"/>
      <c r="J9" s="23"/>
      <c r="K9" s="23"/>
      <c r="L9" s="23"/>
      <c r="M9" s="23"/>
      <c r="N9" s="23"/>
      <c r="AK9" s="26" t="str">
        <f t="shared" ref="AK9:AK22" si="0">IF(AH9=AI9,"",1)</f>
        <v/>
      </c>
    </row>
    <row r="10" spans="1:37" ht="27" customHeight="1" x14ac:dyDescent="0.25">
      <c r="B10" s="27" t="s">
        <v>21</v>
      </c>
      <c r="C10" s="28" t="s">
        <v>22</v>
      </c>
      <c r="D10" s="29"/>
      <c r="E10" s="30"/>
      <c r="F10" s="31"/>
      <c r="G10" s="30"/>
      <c r="H10" s="31"/>
      <c r="I10" s="32"/>
      <c r="L10" s="137" t="str">
        <f>IF(F10="","",LEN(F10)-LEN(SUBSTITUTE(SUBSTITUTE(F10," ",),"　",)))</f>
        <v/>
      </c>
      <c r="N10" s="137" t="str">
        <f>IF(H10="","",LEN(H10)-LEN(SUBSTITUTE(SUBSTITUTE(H10," ",),"　",)))</f>
        <v/>
      </c>
      <c r="O10" s="1">
        <f>COUNTA(E10,G10,I10,E12,G12,I12)</f>
        <v>0</v>
      </c>
      <c r="X10" s="1" t="str">
        <f>AJ10</f>
        <v/>
      </c>
      <c r="Y10" s="1" t="str">
        <f>AJ11</f>
        <v/>
      </c>
      <c r="Z10" s="1" t="str">
        <f>AJ12</f>
        <v/>
      </c>
      <c r="AB10" s="33" t="str">
        <f>IF(E10="","",B11&amp;C11&amp;B13)</f>
        <v/>
      </c>
      <c r="AC10" s="1">
        <f>IF(AB10="",1,AB10)</f>
        <v>1</v>
      </c>
      <c r="AD10" s="3">
        <f>IF(ISERROR(VLOOKUP(AC10,$AB$9:AB9,1,FALSE)),0,VLOOKUP(AC10,$AB$9:AB9,1,FALSE))</f>
        <v>0</v>
      </c>
      <c r="AE10" s="26" t="str">
        <f>D10&amp;E10</f>
        <v/>
      </c>
      <c r="AF10" s="26" t="e">
        <f>VLOOKUP(AE10,個人種目申込一覧表!AP:AP,1,FALSE)</f>
        <v>#N/A</v>
      </c>
      <c r="AG10" s="33">
        <f t="shared" ref="AG10:AG21" si="1">IF(ISERROR(AE10=AF10),1,"")</f>
        <v>1</v>
      </c>
      <c r="AH10" s="26">
        <f>IF(AG10="","",E10)</f>
        <v>0</v>
      </c>
      <c r="AI10" s="26" t="s">
        <v>68</v>
      </c>
      <c r="AJ10" s="26" t="str">
        <f t="shared" ref="AJ10:AJ22" si="2">IF(AI10="","",AH10)</f>
        <v/>
      </c>
      <c r="AK10" s="26">
        <f t="shared" si="0"/>
        <v>1</v>
      </c>
    </row>
    <row r="11" spans="1:37" ht="27" customHeight="1" thickBot="1" x14ac:dyDescent="0.3">
      <c r="B11" s="34"/>
      <c r="C11" s="34"/>
      <c r="D11" s="35"/>
      <c r="E11" s="36"/>
      <c r="F11" s="37"/>
      <c r="G11" s="36"/>
      <c r="H11" s="37"/>
      <c r="I11" s="38"/>
      <c r="L11" s="139"/>
      <c r="M11" s="139"/>
      <c r="N11" s="139"/>
      <c r="R11" s="1" t="str">
        <f>IF(B11="","",B11&amp;C11&amp;B13)</f>
        <v/>
      </c>
      <c r="S11" s="1">
        <f>IF(R11="",1,R11)</f>
        <v>1</v>
      </c>
      <c r="X11" s="39" t="str">
        <f>IF(X10="","","個人ﾅﾝﾊﾞｰｶｰﾄﾞ確認下さい")</f>
        <v/>
      </c>
      <c r="Y11" s="39" t="str">
        <f>IF(Y10="","","個人ﾅﾝﾊﾞｰｶｰﾄﾞ確認下さい")</f>
        <v/>
      </c>
      <c r="Z11" s="39" t="str">
        <f>IF(Z10="","","個人ﾅﾝﾊﾞｰｶｰﾄﾞ確認下さい")</f>
        <v/>
      </c>
      <c r="AE11" s="26" t="str">
        <f>F10&amp;G10</f>
        <v/>
      </c>
      <c r="AF11" s="26" t="e">
        <f>VLOOKUP(AE11,個人種目申込一覧表!AP:AP,1,FALSE)</f>
        <v>#N/A</v>
      </c>
      <c r="AG11" s="33">
        <f t="shared" si="1"/>
        <v>1</v>
      </c>
      <c r="AH11" s="26">
        <f>IF(AG11="","",G10)</f>
        <v>0</v>
      </c>
      <c r="AI11" s="26" t="s">
        <v>68</v>
      </c>
      <c r="AJ11" s="26" t="str">
        <f t="shared" si="2"/>
        <v/>
      </c>
      <c r="AK11" s="26">
        <f t="shared" si="0"/>
        <v>1</v>
      </c>
    </row>
    <row r="12" spans="1:37" ht="27" customHeight="1" x14ac:dyDescent="0.25">
      <c r="B12" s="40" t="s">
        <v>94</v>
      </c>
      <c r="C12" s="41" t="s">
        <v>20</v>
      </c>
      <c r="D12" s="42"/>
      <c r="E12" s="43"/>
      <c r="F12" s="44"/>
      <c r="G12" s="43"/>
      <c r="H12" s="44"/>
      <c r="I12" s="45"/>
      <c r="L12" s="137" t="str">
        <f>IF(F12="","",LEN(F12)-LEN(SUBSTITUTE(SUBSTITUTE(F12," ",),"　",)))</f>
        <v/>
      </c>
      <c r="N12" s="137" t="str">
        <f>IF(H12="","",LEN(H12)-LEN(SUBSTITUTE(SUBSTITUTE(H12," ",),"　",)))</f>
        <v/>
      </c>
      <c r="X12" s="1" t="str">
        <f>AJ13</f>
        <v/>
      </c>
      <c r="Y12" s="1" t="str">
        <f>AJ14</f>
        <v/>
      </c>
      <c r="Z12" s="1" t="str">
        <f>AJ15</f>
        <v/>
      </c>
      <c r="AE12" s="26" t="str">
        <f>H10&amp;I10</f>
        <v/>
      </c>
      <c r="AF12" s="26" t="e">
        <f>VLOOKUP(AE12,個人種目申込一覧表!AP:AP,1,FALSE)</f>
        <v>#N/A</v>
      </c>
      <c r="AG12" s="33">
        <f t="shared" si="1"/>
        <v>1</v>
      </c>
      <c r="AH12" s="26">
        <f>IF(AG12="","",I10)</f>
        <v>0</v>
      </c>
      <c r="AI12" s="26" t="s">
        <v>68</v>
      </c>
      <c r="AJ12" s="26" t="str">
        <f t="shared" si="2"/>
        <v/>
      </c>
      <c r="AK12" s="26">
        <f t="shared" si="0"/>
        <v>1</v>
      </c>
    </row>
    <row r="13" spans="1:37" ht="27" customHeight="1" thickBot="1" x14ac:dyDescent="0.3">
      <c r="B13" s="46"/>
      <c r="C13" s="46"/>
      <c r="D13" s="47"/>
      <c r="E13" s="48"/>
      <c r="F13" s="49"/>
      <c r="G13" s="48"/>
      <c r="H13" s="49"/>
      <c r="I13" s="50"/>
      <c r="L13" s="139"/>
      <c r="M13" s="139"/>
      <c r="N13" s="139"/>
      <c r="X13" s="39" t="str">
        <f>IF(X12="","","個人ﾅﾝﾊﾞｰｶｰﾄﾞ確認下さい")</f>
        <v/>
      </c>
      <c r="Y13" s="39" t="str">
        <f>IF(Y12="","","個人ﾅﾝﾊﾞｰｶｰﾄﾞ確認下さい")</f>
        <v/>
      </c>
      <c r="Z13" s="39" t="str">
        <f>IF(Z12="","","個人ﾅﾝﾊﾞｰｶｰﾄﾞ確認下さい")</f>
        <v/>
      </c>
      <c r="AE13" s="26" t="str">
        <f>D12&amp;E12</f>
        <v/>
      </c>
      <c r="AF13" s="26" t="e">
        <f>VLOOKUP(AE13,個人種目申込一覧表!AP:AP,1,FALSE)</f>
        <v>#N/A</v>
      </c>
      <c r="AG13" s="33">
        <f t="shared" si="1"/>
        <v>1</v>
      </c>
      <c r="AH13" s="26">
        <f>IF(AG13="","",E12)</f>
        <v>0</v>
      </c>
      <c r="AI13" s="26" t="s">
        <v>68</v>
      </c>
      <c r="AJ13" s="26" t="str">
        <f t="shared" si="2"/>
        <v/>
      </c>
      <c r="AK13" s="26">
        <f t="shared" si="0"/>
        <v>1</v>
      </c>
    </row>
    <row r="14" spans="1:37" ht="6" customHeight="1" thickBot="1" x14ac:dyDescent="0.3">
      <c r="B14" s="52"/>
      <c r="C14" s="52"/>
      <c r="D14" s="53"/>
      <c r="E14" s="52"/>
      <c r="F14" s="54"/>
      <c r="H14" s="54"/>
      <c r="AE14" s="26" t="str">
        <f>F12&amp;G12</f>
        <v/>
      </c>
      <c r="AF14" s="26" t="e">
        <f>VLOOKUP(AE14,個人種目申込一覧表!AP:AP,1,FALSE)</f>
        <v>#N/A</v>
      </c>
      <c r="AG14" s="33">
        <f t="shared" si="1"/>
        <v>1</v>
      </c>
      <c r="AH14" s="26">
        <f>IF(AG14="","",G12)</f>
        <v>0</v>
      </c>
      <c r="AI14" s="26" t="s">
        <v>68</v>
      </c>
      <c r="AJ14" s="26" t="str">
        <f t="shared" si="2"/>
        <v/>
      </c>
      <c r="AK14" s="26">
        <f t="shared" si="0"/>
        <v>1</v>
      </c>
    </row>
    <row r="15" spans="1:37" ht="27" customHeight="1" x14ac:dyDescent="0.25">
      <c r="B15" s="27" t="s">
        <v>21</v>
      </c>
      <c r="C15" s="28" t="s">
        <v>22</v>
      </c>
      <c r="D15" s="29"/>
      <c r="E15" s="30"/>
      <c r="F15" s="31"/>
      <c r="G15" s="30"/>
      <c r="H15" s="31"/>
      <c r="I15" s="32"/>
      <c r="L15" s="137" t="str">
        <f>IF(F15="","",LEN(F15)-LEN(SUBSTITUTE(SUBSTITUTE(F15," ",),"　",)))</f>
        <v/>
      </c>
      <c r="N15" s="137" t="str">
        <f>IF(H15="","",LEN(H15)-LEN(SUBSTITUTE(SUBSTITUTE(H15," ",),"　",)))</f>
        <v/>
      </c>
      <c r="O15" s="1">
        <f>COUNTA(E15,G15,I15,E17,G17,I17)</f>
        <v>0</v>
      </c>
      <c r="X15" s="1" t="str">
        <f>AJ16</f>
        <v/>
      </c>
      <c r="Y15" s="1" t="str">
        <f>AJ17</f>
        <v/>
      </c>
      <c r="Z15" s="1" t="str">
        <f>AJ18</f>
        <v/>
      </c>
      <c r="AB15" s="33" t="str">
        <f>IF(E15="","",B16&amp;C16&amp;B18)</f>
        <v/>
      </c>
      <c r="AC15" s="1">
        <f>IF(AB15="",1,AB15)</f>
        <v>1</v>
      </c>
      <c r="AD15" s="3">
        <f>IF(ISERROR(VLOOKUP(AC15,$AB$9:AB14,1,FALSE)),0,VLOOKUP(AC15,$AB$9:AB14,1,FALSE))</f>
        <v>0</v>
      </c>
      <c r="AE15" s="26" t="str">
        <f>H12&amp;I12</f>
        <v/>
      </c>
      <c r="AF15" s="26" t="e">
        <f>VLOOKUP(AE15,個人種目申込一覧表!AP:AP,1,FALSE)</f>
        <v>#N/A</v>
      </c>
      <c r="AG15" s="33">
        <f t="shared" si="1"/>
        <v>1</v>
      </c>
      <c r="AH15" s="26">
        <f>IF(AG15="","",I12)</f>
        <v>0</v>
      </c>
      <c r="AI15" s="26" t="s">
        <v>68</v>
      </c>
      <c r="AJ15" s="26" t="str">
        <f t="shared" si="2"/>
        <v/>
      </c>
      <c r="AK15" s="26">
        <f t="shared" si="0"/>
        <v>1</v>
      </c>
    </row>
    <row r="16" spans="1:37" ht="27" customHeight="1" thickBot="1" x14ac:dyDescent="0.3">
      <c r="B16" s="34"/>
      <c r="C16" s="34"/>
      <c r="D16" s="35"/>
      <c r="E16" s="36"/>
      <c r="F16" s="37"/>
      <c r="G16" s="36"/>
      <c r="H16" s="37"/>
      <c r="I16" s="38"/>
      <c r="L16" s="139"/>
      <c r="M16" s="139"/>
      <c r="N16" s="139"/>
      <c r="R16" s="1" t="str">
        <f>IF(B16="","",B16&amp;C16&amp;B18)</f>
        <v/>
      </c>
      <c r="S16" s="1">
        <f>IF(R16="",0,R16)</f>
        <v>0</v>
      </c>
      <c r="T16" s="1">
        <f>IF(ISERROR(VLOOKUP(S16,$R$11:R15,1,FALSE)),1,VLOOKUP(S16,$R$11:R15,1,FALSE))</f>
        <v>1</v>
      </c>
      <c r="U16" s="1" t="str">
        <f>IF(S16=T16,1,"")</f>
        <v/>
      </c>
      <c r="V16" s="1" t="str">
        <f>IF(B18="","",IF(U16=1,B18,""))</f>
        <v/>
      </c>
      <c r="X16" s="39" t="str">
        <f>IF(X15="","","個人ﾅﾝﾊﾞｰｶｰﾄﾞ確認下さい")</f>
        <v/>
      </c>
      <c r="Y16" s="39" t="str">
        <f>IF(Y15="","","個人ﾅﾝﾊﾞｰｶｰﾄﾞ確認下さい")</f>
        <v/>
      </c>
      <c r="Z16" s="39" t="str">
        <f>IF(Z15="","","個人ﾅﾝﾊﾞｰｶｰﾄﾞ確認下さい")</f>
        <v/>
      </c>
      <c r="AE16" s="26" t="str">
        <f>D15&amp;E15</f>
        <v/>
      </c>
      <c r="AF16" s="26" t="e">
        <f>VLOOKUP(AE16,個人種目申込一覧表!AP:AP,1,FALSE)</f>
        <v>#N/A</v>
      </c>
      <c r="AG16" s="33">
        <f t="shared" si="1"/>
        <v>1</v>
      </c>
      <c r="AH16" s="26">
        <f>IF(AG16="","",E15)</f>
        <v>0</v>
      </c>
      <c r="AI16" s="26" t="s">
        <v>68</v>
      </c>
      <c r="AJ16" s="26" t="str">
        <f t="shared" si="2"/>
        <v/>
      </c>
      <c r="AK16" s="26">
        <f t="shared" si="0"/>
        <v>1</v>
      </c>
    </row>
    <row r="17" spans="2:38" ht="27" customHeight="1" x14ac:dyDescent="0.25">
      <c r="B17" s="40" t="s">
        <v>94</v>
      </c>
      <c r="C17" s="41" t="s">
        <v>20</v>
      </c>
      <c r="D17" s="42"/>
      <c r="E17" s="43"/>
      <c r="F17" s="44"/>
      <c r="G17" s="43"/>
      <c r="H17" s="44"/>
      <c r="I17" s="45"/>
      <c r="L17" s="137" t="str">
        <f>IF(F17="","",LEN(F17)-LEN(SUBSTITUTE(SUBSTITUTE(F17," ",),"　",)))</f>
        <v/>
      </c>
      <c r="N17" s="137" t="str">
        <f>IF(H17="","",LEN(H17)-LEN(SUBSTITUTE(SUBSTITUTE(H17," ",),"　",)))</f>
        <v/>
      </c>
      <c r="X17" s="1" t="str">
        <f>AJ19</f>
        <v/>
      </c>
      <c r="Y17" s="1" t="str">
        <f>AJ20</f>
        <v/>
      </c>
      <c r="Z17" s="1" t="str">
        <f>AJ21</f>
        <v/>
      </c>
      <c r="AE17" s="26" t="str">
        <f>F15&amp;G15</f>
        <v/>
      </c>
      <c r="AF17" s="26" t="e">
        <f>VLOOKUP(AE17,個人種目申込一覧表!AP:AP,1,FALSE)</f>
        <v>#N/A</v>
      </c>
      <c r="AG17" s="33">
        <f t="shared" si="1"/>
        <v>1</v>
      </c>
      <c r="AH17" s="26">
        <f>IF(AG17="","",G15)</f>
        <v>0</v>
      </c>
      <c r="AI17" s="26" t="s">
        <v>68</v>
      </c>
      <c r="AJ17" s="26" t="str">
        <f t="shared" si="2"/>
        <v/>
      </c>
      <c r="AK17" s="26">
        <f t="shared" si="0"/>
        <v>1</v>
      </c>
    </row>
    <row r="18" spans="2:38" ht="27" customHeight="1" thickBot="1" x14ac:dyDescent="0.3">
      <c r="B18" s="46"/>
      <c r="C18" s="46"/>
      <c r="D18" s="47"/>
      <c r="E18" s="48"/>
      <c r="F18" s="49"/>
      <c r="G18" s="48"/>
      <c r="H18" s="49"/>
      <c r="I18" s="50"/>
      <c r="L18" s="240" t="str">
        <f>IF(AND(U16=1,V16=""),"チーム枝記号がついていません",IF(U16=1,"チーム枝記号"&amp;V16&amp;"が重複しています",""))</f>
        <v/>
      </c>
      <c r="M18" s="240"/>
      <c r="N18" s="240"/>
      <c r="X18" s="39" t="str">
        <f>IF(X17="","","個人ﾅﾝﾊﾞｰｶｰﾄﾞ確認下さい")</f>
        <v/>
      </c>
      <c r="Y18" s="39" t="str">
        <f>IF(Y17="","","個人ﾅﾝﾊﾞｰｶｰﾄﾞ確認下さい")</f>
        <v/>
      </c>
      <c r="Z18" s="39" t="str">
        <f>IF(Z17="","","個人ﾅﾝﾊﾞｰｶｰﾄﾞ確認下さい")</f>
        <v/>
      </c>
      <c r="AE18" s="26" t="str">
        <f>H15&amp;I15</f>
        <v/>
      </c>
      <c r="AF18" s="26" t="e">
        <f>VLOOKUP(AE18,個人種目申込一覧表!AP:AP,1,FALSE)</f>
        <v>#N/A</v>
      </c>
      <c r="AG18" s="33">
        <f t="shared" si="1"/>
        <v>1</v>
      </c>
      <c r="AH18" s="26">
        <f>IF(AG18="","",I15)</f>
        <v>0</v>
      </c>
      <c r="AI18" s="26" t="s">
        <v>68</v>
      </c>
      <c r="AJ18" s="26" t="str">
        <f t="shared" si="2"/>
        <v/>
      </c>
      <c r="AK18" s="26">
        <f t="shared" si="0"/>
        <v>1</v>
      </c>
    </row>
    <row r="19" spans="2:38" ht="6" customHeight="1" thickBot="1" x14ac:dyDescent="0.3">
      <c r="B19" s="52"/>
      <c r="C19" s="52"/>
      <c r="D19" s="53"/>
      <c r="E19" s="52"/>
      <c r="F19" s="54"/>
      <c r="H19" s="54"/>
      <c r="AE19" s="26" t="str">
        <f>D17&amp;E17</f>
        <v/>
      </c>
      <c r="AF19" s="26" t="e">
        <f>VLOOKUP(AE19,個人種目申込一覧表!AP:AP,1,FALSE)</f>
        <v>#N/A</v>
      </c>
      <c r="AG19" s="33">
        <f t="shared" si="1"/>
        <v>1</v>
      </c>
      <c r="AH19" s="26">
        <f>IF(AG19="","",E17)</f>
        <v>0</v>
      </c>
      <c r="AI19" s="26" t="s">
        <v>68</v>
      </c>
      <c r="AJ19" s="26" t="str">
        <f t="shared" si="2"/>
        <v/>
      </c>
      <c r="AK19" s="26">
        <f t="shared" si="0"/>
        <v>1</v>
      </c>
    </row>
    <row r="20" spans="2:38" ht="27" customHeight="1" x14ac:dyDescent="0.25">
      <c r="B20" s="27" t="s">
        <v>21</v>
      </c>
      <c r="C20" s="28" t="s">
        <v>22</v>
      </c>
      <c r="D20" s="29"/>
      <c r="E20" s="30"/>
      <c r="F20" s="31"/>
      <c r="G20" s="30"/>
      <c r="H20" s="31"/>
      <c r="I20" s="32"/>
      <c r="L20" s="137" t="str">
        <f>IF(F20="","",LEN(F20)-LEN(SUBSTITUTE(SUBSTITUTE(F20," ",),"　",)))</f>
        <v/>
      </c>
      <c r="N20" s="137" t="str">
        <f>IF(H20="","",LEN(H20)-LEN(SUBSTITUTE(SUBSTITUTE(H20," ",),"　",)))</f>
        <v/>
      </c>
      <c r="O20" s="1">
        <f>COUNTA(E20,G20,I20,E22,G22,I22)</f>
        <v>0</v>
      </c>
      <c r="X20" s="1" t="str">
        <f>AJ22</f>
        <v/>
      </c>
      <c r="Y20" s="1" t="str">
        <f>AJ23</f>
        <v/>
      </c>
      <c r="Z20" s="1" t="str">
        <f>AJ24</f>
        <v/>
      </c>
      <c r="AB20" s="33" t="str">
        <f>IF(E20="","",B21&amp;C21&amp;B23)</f>
        <v/>
      </c>
      <c r="AC20" s="1">
        <f>IF(AB20="",1,AB20)</f>
        <v>1</v>
      </c>
      <c r="AD20" s="3">
        <f>IF(ISERROR(VLOOKUP(AC20,$AB$9:AB19,1,FALSE)),0,VLOOKUP(AC20,$AB$9:AB19,1,FALSE))</f>
        <v>0</v>
      </c>
      <c r="AE20" s="26" t="str">
        <f>F17&amp;G17</f>
        <v/>
      </c>
      <c r="AF20" s="26" t="e">
        <f>VLOOKUP(AE20,個人種目申込一覧表!AP:AP,1,FALSE)</f>
        <v>#N/A</v>
      </c>
      <c r="AG20" s="33">
        <f t="shared" si="1"/>
        <v>1</v>
      </c>
      <c r="AH20" s="26">
        <f>IF(AG20="","",G17)</f>
        <v>0</v>
      </c>
      <c r="AI20" s="26" t="s">
        <v>68</v>
      </c>
      <c r="AJ20" s="26" t="str">
        <f t="shared" si="2"/>
        <v/>
      </c>
      <c r="AK20" s="26">
        <f t="shared" si="0"/>
        <v>1</v>
      </c>
    </row>
    <row r="21" spans="2:38" ht="27" customHeight="1" thickBot="1" x14ac:dyDescent="0.3">
      <c r="B21" s="34"/>
      <c r="C21" s="34"/>
      <c r="D21" s="35"/>
      <c r="E21" s="36"/>
      <c r="F21" s="37"/>
      <c r="G21" s="36"/>
      <c r="H21" s="37"/>
      <c r="I21" s="38"/>
      <c r="L21" s="139"/>
      <c r="M21" s="139"/>
      <c r="N21" s="139"/>
      <c r="R21" s="1" t="str">
        <f>IF(B21="","",B21&amp;C21&amp;B23)</f>
        <v/>
      </c>
      <c r="S21" s="1">
        <f>IF(R21="",0,R21)</f>
        <v>0</v>
      </c>
      <c r="T21" s="1">
        <f>IF(ISERROR(VLOOKUP(S21,$R$11:R20,1,FALSE)),1,VLOOKUP(S21,$R$11:R20,1,FALSE))</f>
        <v>1</v>
      </c>
      <c r="U21" s="1" t="str">
        <f>IF(S21=T21,1,"")</f>
        <v/>
      </c>
      <c r="V21" s="1" t="str">
        <f>IF(B23="","",IF(U21=1,B23,""))</f>
        <v/>
      </c>
      <c r="X21" s="39" t="str">
        <f>IF(X20="","","個人ﾅﾝﾊﾞｰｶｰﾄﾞ確認下さい")</f>
        <v/>
      </c>
      <c r="Y21" s="39" t="str">
        <f>IF(Y20="","","個人ﾅﾝﾊﾞｰｶｰﾄﾞ確認下さい")</f>
        <v/>
      </c>
      <c r="Z21" s="39" t="str">
        <f>IF(Z20="","","個人ﾅﾝﾊﾞｰｶｰﾄﾞ確認下さい")</f>
        <v/>
      </c>
      <c r="AE21" s="26" t="str">
        <f>H17&amp;I17</f>
        <v/>
      </c>
      <c r="AF21" s="26" t="e">
        <f>VLOOKUP(AE21,個人種目申込一覧表!AP:AP,1,FALSE)</f>
        <v>#N/A</v>
      </c>
      <c r="AG21" s="33">
        <f t="shared" si="1"/>
        <v>1</v>
      </c>
      <c r="AH21" s="26">
        <f>IF(AG21="","",I17)</f>
        <v>0</v>
      </c>
      <c r="AI21" s="26" t="s">
        <v>68</v>
      </c>
      <c r="AJ21" s="26" t="str">
        <f t="shared" si="2"/>
        <v/>
      </c>
      <c r="AK21" s="26">
        <f t="shared" si="0"/>
        <v>1</v>
      </c>
    </row>
    <row r="22" spans="2:38" ht="27" customHeight="1" x14ac:dyDescent="0.25">
      <c r="B22" s="40" t="s">
        <v>94</v>
      </c>
      <c r="C22" s="41" t="s">
        <v>20</v>
      </c>
      <c r="D22" s="42"/>
      <c r="E22" s="43"/>
      <c r="F22" s="44"/>
      <c r="G22" s="43"/>
      <c r="H22" s="44"/>
      <c r="I22" s="45"/>
      <c r="L22" s="137" t="str">
        <f>IF(F22="","",LEN(F22)-LEN(SUBSTITUTE(SUBSTITUTE(F22," ",),"　",)))</f>
        <v/>
      </c>
      <c r="N22" s="137" t="str">
        <f>IF(H22="","",LEN(H22)-LEN(SUBSTITUTE(SUBSTITUTE(H22," ",),"　",)))</f>
        <v/>
      </c>
      <c r="X22" s="1" t="str">
        <f>AJ25</f>
        <v/>
      </c>
      <c r="Y22" s="1" t="str">
        <f>AJ26</f>
        <v/>
      </c>
      <c r="Z22" s="1" t="str">
        <f>AJ27</f>
        <v/>
      </c>
      <c r="AE22" s="26" t="str">
        <f>D20&amp;E20</f>
        <v/>
      </c>
      <c r="AF22" s="26" t="e">
        <f>VLOOKUP(AE22,個人種目申込一覧表!AP:AP,1,FALSE)</f>
        <v>#N/A</v>
      </c>
      <c r="AG22" s="33">
        <f>IF(ISERROR(D20&amp;E20=VLOOKUP(AE22,個人種目申込一覧表!AP:AP,1,FALSE)),1,"")</f>
        <v>1</v>
      </c>
      <c r="AH22" s="26">
        <f>IF(AG22="","",E20)</f>
        <v>0</v>
      </c>
      <c r="AI22" s="26" t="s">
        <v>68</v>
      </c>
      <c r="AJ22" s="26" t="str">
        <f t="shared" si="2"/>
        <v/>
      </c>
      <c r="AK22" s="26">
        <f t="shared" si="0"/>
        <v>1</v>
      </c>
    </row>
    <row r="23" spans="2:38" ht="27" customHeight="1" thickBot="1" x14ac:dyDescent="0.3">
      <c r="B23" s="46"/>
      <c r="C23" s="46"/>
      <c r="D23" s="47"/>
      <c r="E23" s="48"/>
      <c r="F23" s="49"/>
      <c r="G23" s="48"/>
      <c r="H23" s="49"/>
      <c r="I23" s="50"/>
      <c r="L23" s="240" t="str">
        <f>IF(AND(U21=1,V21=""),"チーム枝記号がついていません",IF(U21=1,"チーム枝記号"&amp;V21&amp;"が重複しています",""))</f>
        <v/>
      </c>
      <c r="M23" s="240"/>
      <c r="N23" s="240"/>
      <c r="X23" s="39" t="str">
        <f>IF(X22="","","個人ﾅﾝﾊﾞｰｶｰﾄﾞ確認下さい")</f>
        <v/>
      </c>
      <c r="Y23" s="39" t="str">
        <f>IF(Y22="","","個人ﾅﾝﾊﾞｰｶｰﾄﾞ確認下さい")</f>
        <v/>
      </c>
      <c r="Z23" s="39" t="str">
        <f>IF(Z22="","","個人ﾅﾝﾊﾞｰｶｰﾄﾞ確認下さい")</f>
        <v/>
      </c>
      <c r="AE23" s="26" t="str">
        <f>F20&amp;G20</f>
        <v/>
      </c>
      <c r="AF23" s="26" t="e">
        <f>VLOOKUP(AE23,個人種目申込一覧表!AP:AP,1,FALSE)</f>
        <v>#N/A</v>
      </c>
      <c r="AG23" s="33">
        <f>IF(ISERROR(F20&amp;G20=VLOOKUP(AE23,個人種目申込一覧表!AP:AP,1,FALSE)),1,"")</f>
        <v>1</v>
      </c>
      <c r="AH23" s="26">
        <f>IF(AG23="","",G20)</f>
        <v>0</v>
      </c>
      <c r="AI23" s="26" t="s">
        <v>68</v>
      </c>
      <c r="AJ23" s="26" t="str">
        <f>IF(AI23="","",AH23)</f>
        <v/>
      </c>
      <c r="AK23" s="26">
        <f>IF(AH23=AI23,"",1)</f>
        <v>1</v>
      </c>
    </row>
    <row r="24" spans="2:38" ht="6" customHeight="1" thickBot="1" x14ac:dyDescent="0.3">
      <c r="B24" s="52"/>
      <c r="C24" s="52"/>
      <c r="D24" s="53"/>
      <c r="E24" s="52"/>
      <c r="F24" s="54"/>
      <c r="H24" s="54"/>
      <c r="AE24" s="26" t="str">
        <f>H20&amp;I20</f>
        <v/>
      </c>
      <c r="AF24" s="26" t="e">
        <f>VLOOKUP(AE24,個人種目申込一覧表!AP:AP,1,FALSE)</f>
        <v>#N/A</v>
      </c>
      <c r="AG24" s="33">
        <f>IF(ISERROR(AE24=AF24),1,"")</f>
        <v>1</v>
      </c>
      <c r="AH24" s="26">
        <f>IF(AG24="","",I20)</f>
        <v>0</v>
      </c>
      <c r="AI24" s="26" t="s">
        <v>68</v>
      </c>
      <c r="AJ24" s="26" t="str">
        <f>IF(AI24="","",AH24)</f>
        <v/>
      </c>
      <c r="AK24" s="26">
        <f t="shared" ref="AK24:AK45" si="3">IF(AH24=AI24,"",1)</f>
        <v>1</v>
      </c>
    </row>
    <row r="25" spans="2:38" s="55" customFormat="1" ht="27" customHeight="1" x14ac:dyDescent="0.25">
      <c r="B25" s="27" t="s">
        <v>21</v>
      </c>
      <c r="C25" s="28" t="s">
        <v>22</v>
      </c>
      <c r="D25" s="29"/>
      <c r="E25" s="30"/>
      <c r="F25" s="31"/>
      <c r="G25" s="30"/>
      <c r="H25" s="31"/>
      <c r="I25" s="32"/>
      <c r="J25" s="1"/>
      <c r="K25" s="1"/>
      <c r="L25" s="137" t="str">
        <f>IF(F25="","",LEN(F25)-LEN(SUBSTITUTE(SUBSTITUTE(F25," ",),"　",)))</f>
        <v/>
      </c>
      <c r="M25" s="1"/>
      <c r="N25" s="137" t="str">
        <f>IF(H25="","",LEN(H25)-LEN(SUBSTITUTE(SUBSTITUTE(H25," ",),"　",)))</f>
        <v/>
      </c>
      <c r="O25" s="1">
        <f>COUNTA(E25,G25,I25,E27,G27,I27)</f>
        <v>0</v>
      </c>
      <c r="X25" s="55" t="str">
        <f>AJ28</f>
        <v/>
      </c>
      <c r="Y25" s="55" t="str">
        <f>AJ29</f>
        <v/>
      </c>
      <c r="Z25" s="55" t="str">
        <f>AJ30</f>
        <v/>
      </c>
      <c r="AB25" s="33" t="str">
        <f>IF(E25="","",B26&amp;C26&amp;B28)</f>
        <v/>
      </c>
      <c r="AC25" s="1">
        <f>IF(AB25="",1,AB25)</f>
        <v>1</v>
      </c>
      <c r="AD25" s="3">
        <f>IF(ISERROR(VLOOKUP(AC25,$AB$9:AB24,1,FALSE)),0,VLOOKUP(AC25,$AB$9:AB24,1,FALSE))</f>
        <v>0</v>
      </c>
      <c r="AE25" s="56" t="str">
        <f>D22&amp;E22</f>
        <v/>
      </c>
      <c r="AF25" s="26" t="e">
        <f>VLOOKUP(AE25,個人種目申込一覧表!AP:AP,1,FALSE)</f>
        <v>#N/A</v>
      </c>
      <c r="AG25" s="33">
        <f>IF(ISERROR(AE25=AF25),1,"")</f>
        <v>1</v>
      </c>
      <c r="AH25" s="26">
        <f>IF(AG25="","",E22)</f>
        <v>0</v>
      </c>
      <c r="AI25" s="26" t="s">
        <v>68</v>
      </c>
      <c r="AJ25" s="26" t="str">
        <f>IF(AI25="","",AH25)</f>
        <v/>
      </c>
      <c r="AK25" s="26">
        <f t="shared" si="3"/>
        <v>1</v>
      </c>
      <c r="AL25" s="57"/>
    </row>
    <row r="26" spans="2:38" s="55" customFormat="1" ht="27" customHeight="1" thickBot="1" x14ac:dyDescent="0.3">
      <c r="B26" s="34"/>
      <c r="C26" s="34"/>
      <c r="D26" s="35"/>
      <c r="E26" s="36"/>
      <c r="F26" s="37"/>
      <c r="G26" s="36"/>
      <c r="H26" s="37"/>
      <c r="I26" s="38"/>
      <c r="J26" s="1"/>
      <c r="K26" s="1"/>
      <c r="L26" s="139"/>
      <c r="M26" s="139"/>
      <c r="N26" s="139"/>
      <c r="O26" s="1"/>
      <c r="R26" s="1" t="str">
        <f>IF(B26="","",B26&amp;C26&amp;B28)</f>
        <v/>
      </c>
      <c r="S26" s="1">
        <f>IF(R26="",0,R26)</f>
        <v>0</v>
      </c>
      <c r="T26" s="1">
        <f>IF(ISERROR(VLOOKUP(S26,$R$11:R25,1,FALSE)),1,VLOOKUP(S26,$R$11:R25,1,FALSE))</f>
        <v>1</v>
      </c>
      <c r="U26" s="1" t="str">
        <f>IF(S26=T26,1,"")</f>
        <v/>
      </c>
      <c r="V26" s="1" t="str">
        <f>IF(B28="","",IF(U26=1,B28,""))</f>
        <v/>
      </c>
      <c r="X26" s="39" t="str">
        <f>IF(X25="","","個人ﾅﾝﾊﾞｰｶｰﾄﾞ確認下さい")</f>
        <v/>
      </c>
      <c r="Y26" s="39" t="str">
        <f>IF(Y25="","","個人ﾅﾝﾊﾞｰｶｰﾄﾞ確認下さい")</f>
        <v/>
      </c>
      <c r="Z26" s="39" t="str">
        <f>IF(Z25="","","個人ﾅﾝﾊﾞｰｶｰﾄﾞ確認下さい")</f>
        <v/>
      </c>
      <c r="AB26" s="57"/>
      <c r="AC26" s="57"/>
      <c r="AD26" s="57"/>
      <c r="AE26" s="56" t="str">
        <f>F22&amp;G22</f>
        <v/>
      </c>
      <c r="AF26" s="26" t="e">
        <f>VLOOKUP(AE26,個人種目申込一覧表!AP:AP,1,FALSE)</f>
        <v>#N/A</v>
      </c>
      <c r="AG26" s="33">
        <f>IF(ISERROR(AE26=AF26),1,"")</f>
        <v>1</v>
      </c>
      <c r="AH26" s="26">
        <f>IF(AG26="","",G22)</f>
        <v>0</v>
      </c>
      <c r="AI26" s="26" t="s">
        <v>68</v>
      </c>
      <c r="AJ26" s="26" t="str">
        <f>IF(AI26="","",AH26)</f>
        <v/>
      </c>
      <c r="AK26" s="26">
        <f t="shared" si="3"/>
        <v>1</v>
      </c>
      <c r="AL26" s="57"/>
    </row>
    <row r="27" spans="2:38" s="55" customFormat="1" ht="27" customHeight="1" x14ac:dyDescent="0.25">
      <c r="B27" s="40" t="s">
        <v>94</v>
      </c>
      <c r="C27" s="41" t="s">
        <v>20</v>
      </c>
      <c r="D27" s="42"/>
      <c r="E27" s="43"/>
      <c r="F27" s="44"/>
      <c r="G27" s="43"/>
      <c r="H27" s="44"/>
      <c r="I27" s="45"/>
      <c r="J27" s="1"/>
      <c r="K27" s="1"/>
      <c r="L27" s="137" t="str">
        <f>IF(F27="","",LEN(F27)-LEN(SUBSTITUTE(SUBSTITUTE(F27," ",),"　",)))</f>
        <v/>
      </c>
      <c r="M27" s="1"/>
      <c r="N27" s="137" t="str">
        <f>IF(H27="","",LEN(H27)-LEN(SUBSTITUTE(SUBSTITUTE(H27," ",),"　",)))</f>
        <v/>
      </c>
      <c r="O27" s="1"/>
      <c r="X27" s="55" t="str">
        <f>AJ31</f>
        <v/>
      </c>
      <c r="Y27" s="55" t="str">
        <f>AJ32</f>
        <v/>
      </c>
      <c r="Z27" s="55" t="str">
        <f>AJ33</f>
        <v/>
      </c>
      <c r="AB27" s="57"/>
      <c r="AC27" s="57"/>
      <c r="AD27" s="57"/>
      <c r="AE27" s="56" t="str">
        <f>H22&amp;I22</f>
        <v/>
      </c>
      <c r="AF27" s="26" t="e">
        <f>VLOOKUP(AE27,個人種目申込一覧表!AP:AP,1,FALSE)</f>
        <v>#N/A</v>
      </c>
      <c r="AG27" s="33">
        <f>IF(ISERROR(AE27=AF27),1,"")</f>
        <v>1</v>
      </c>
      <c r="AH27" s="26">
        <f>IF(AG27="","",I22)</f>
        <v>0</v>
      </c>
      <c r="AI27" s="26" t="s">
        <v>68</v>
      </c>
      <c r="AJ27" s="26" t="str">
        <f>IF(AI27="","",AH27)</f>
        <v/>
      </c>
      <c r="AK27" s="26">
        <f t="shared" si="3"/>
        <v>1</v>
      </c>
      <c r="AL27" s="57"/>
    </row>
    <row r="28" spans="2:38" s="55" customFormat="1" ht="27" customHeight="1" thickBot="1" x14ac:dyDescent="0.3">
      <c r="B28" s="46"/>
      <c r="C28" s="46"/>
      <c r="D28" s="47"/>
      <c r="E28" s="48"/>
      <c r="F28" s="49"/>
      <c r="G28" s="48"/>
      <c r="H28" s="49"/>
      <c r="I28" s="50"/>
      <c r="J28" s="1"/>
      <c r="K28" s="1"/>
      <c r="L28" s="240" t="str">
        <f>IF(AND(U26=1,V26=""),"チーム枝記号がついていません",IF(U26=1,"チーム枝記号"&amp;V26&amp;"が重複しています",""))</f>
        <v/>
      </c>
      <c r="M28" s="240"/>
      <c r="N28" s="240"/>
      <c r="O28" s="1"/>
      <c r="X28" s="39" t="str">
        <f>IF(X27="","","個人ﾅﾝﾊﾞｰｶｰﾄﾞ確認下さい")</f>
        <v/>
      </c>
      <c r="Y28" s="39"/>
      <c r="Z28" s="39" t="str">
        <f>IF(Z27="","","個人ﾅﾝﾊﾞｰｶｰﾄﾞ確認下さい")</f>
        <v/>
      </c>
      <c r="AB28" s="57"/>
      <c r="AC28" s="57"/>
      <c r="AD28" s="57"/>
      <c r="AE28" s="56" t="str">
        <f>D25&amp;E25</f>
        <v/>
      </c>
      <c r="AF28" s="26" t="e">
        <f>VLOOKUP(AE28,個人種目申込一覧表!AP:AP,1,FALSE)</f>
        <v>#N/A</v>
      </c>
      <c r="AG28" s="33">
        <f t="shared" ref="AG28:AG43" si="4">IF(ISERROR(AE28=AF28),1,"")</f>
        <v>1</v>
      </c>
      <c r="AH28" s="26">
        <f>IF(AG28="","",E25)</f>
        <v>0</v>
      </c>
      <c r="AI28" s="26" t="s">
        <v>68</v>
      </c>
      <c r="AJ28" s="26" t="str">
        <f t="shared" ref="AJ28:AJ43" si="5">IF(AI28="","",AH28)</f>
        <v/>
      </c>
      <c r="AK28" s="26">
        <f t="shared" si="3"/>
        <v>1</v>
      </c>
      <c r="AL28" s="57"/>
    </row>
    <row r="29" spans="2:38" s="55" customFormat="1" ht="6" customHeight="1" thickBot="1" x14ac:dyDescent="0.3">
      <c r="B29" s="52"/>
      <c r="C29" s="52"/>
      <c r="D29" s="53"/>
      <c r="E29" s="52"/>
      <c r="F29" s="54"/>
      <c r="G29" s="1"/>
      <c r="H29" s="54"/>
      <c r="I29" s="1"/>
      <c r="J29" s="1"/>
      <c r="K29" s="1"/>
      <c r="O29" s="1"/>
      <c r="AB29" s="57"/>
      <c r="AC29" s="57"/>
      <c r="AD29" s="57"/>
      <c r="AE29" s="56" t="str">
        <f>F25&amp;G25</f>
        <v/>
      </c>
      <c r="AF29" s="26" t="e">
        <f>VLOOKUP(AE29,個人種目申込一覧表!AP:AP,1,FALSE)</f>
        <v>#N/A</v>
      </c>
      <c r="AG29" s="33">
        <f t="shared" si="4"/>
        <v>1</v>
      </c>
      <c r="AH29" s="26">
        <f>IF(AG29="","",G25)</f>
        <v>0</v>
      </c>
      <c r="AI29" s="26" t="s">
        <v>68</v>
      </c>
      <c r="AJ29" s="26" t="str">
        <f t="shared" si="5"/>
        <v/>
      </c>
      <c r="AK29" s="26">
        <f t="shared" si="3"/>
        <v>1</v>
      </c>
      <c r="AL29" s="57"/>
    </row>
    <row r="30" spans="2:38" s="55" customFormat="1" ht="27" customHeight="1" x14ac:dyDescent="0.25">
      <c r="B30" s="27" t="s">
        <v>21</v>
      </c>
      <c r="C30" s="28" t="s">
        <v>22</v>
      </c>
      <c r="D30" s="29"/>
      <c r="E30" s="30"/>
      <c r="F30" s="31"/>
      <c r="G30" s="30"/>
      <c r="H30" s="31"/>
      <c r="I30" s="32"/>
      <c r="J30" s="1"/>
      <c r="K30" s="1"/>
      <c r="L30" s="137" t="str">
        <f>IF(F30="","",LEN(F30)-LEN(SUBSTITUTE(SUBSTITUTE(F30," ",),"　",)))</f>
        <v/>
      </c>
      <c r="M30" s="1"/>
      <c r="N30" s="137" t="str">
        <f>IF(H30="","",LEN(H30)-LEN(SUBSTITUTE(SUBSTITUTE(H30," ",),"　",)))</f>
        <v/>
      </c>
      <c r="O30" s="1">
        <f>COUNTA(E30,G30,I30,E32,G32,I32)</f>
        <v>0</v>
      </c>
      <c r="R30" s="1"/>
      <c r="X30" s="55" t="str">
        <f>AJ34</f>
        <v/>
      </c>
      <c r="Y30" s="55" t="str">
        <f>AJ35</f>
        <v/>
      </c>
      <c r="Z30" s="55" t="str">
        <f>AJ36</f>
        <v/>
      </c>
      <c r="AB30" s="33" t="str">
        <f>IF(E30="","",B31&amp;C31&amp;B33)</f>
        <v/>
      </c>
      <c r="AC30" s="1">
        <f>IF(AB30="",1,AB30)</f>
        <v>1</v>
      </c>
      <c r="AD30" s="3">
        <f>IF(ISERROR(VLOOKUP(AC30,$AB$9:AB29,1,FALSE)),0,VLOOKUP(AC30,$AB$9:AB29,1,FALSE))</f>
        <v>0</v>
      </c>
      <c r="AE30" s="56" t="str">
        <f>H25&amp;I25</f>
        <v/>
      </c>
      <c r="AF30" s="26" t="e">
        <f>VLOOKUP(AE30,個人種目申込一覧表!AP:AP,1,FALSE)</f>
        <v>#N/A</v>
      </c>
      <c r="AG30" s="33">
        <f t="shared" si="4"/>
        <v>1</v>
      </c>
      <c r="AH30" s="26">
        <f>IF(AG30="","",I25)</f>
        <v>0</v>
      </c>
      <c r="AI30" s="26" t="s">
        <v>68</v>
      </c>
      <c r="AJ30" s="26" t="str">
        <f t="shared" si="5"/>
        <v/>
      </c>
      <c r="AK30" s="26">
        <f t="shared" si="3"/>
        <v>1</v>
      </c>
      <c r="AL30" s="57"/>
    </row>
    <row r="31" spans="2:38" s="55" customFormat="1" ht="27" customHeight="1" thickBot="1" x14ac:dyDescent="0.3">
      <c r="B31" s="34"/>
      <c r="C31" s="34"/>
      <c r="D31" s="35"/>
      <c r="E31" s="36"/>
      <c r="F31" s="37"/>
      <c r="G31" s="36"/>
      <c r="H31" s="37"/>
      <c r="I31" s="38"/>
      <c r="J31" s="1"/>
      <c r="K31" s="1"/>
      <c r="L31" s="139"/>
      <c r="M31" s="139"/>
      <c r="N31" s="139"/>
      <c r="O31" s="1"/>
      <c r="R31" s="1" t="str">
        <f>IF(B31="","",B31&amp;C31&amp;B33)</f>
        <v/>
      </c>
      <c r="S31" s="1">
        <f>IF(R31="",0,R31)</f>
        <v>0</v>
      </c>
      <c r="T31" s="1">
        <f>IF(ISERROR(VLOOKUP(S31,$R$11:R30,1,FALSE)),1,VLOOKUP(S31,$R$11:R30,1,FALSE))</f>
        <v>1</v>
      </c>
      <c r="U31" s="1" t="str">
        <f>IF(S31=T31,1,"")</f>
        <v/>
      </c>
      <c r="V31" s="1" t="str">
        <f>IF(B33="","",IF(U31=1,B33,""))</f>
        <v/>
      </c>
      <c r="X31" s="39" t="str">
        <f>IF(X30="","","個人ﾅﾝﾊﾞｰｶｰﾄﾞ確認下さい")</f>
        <v/>
      </c>
      <c r="Y31" s="39" t="str">
        <f>IF(Y30="","","個人ﾅﾝﾊﾞｰｶｰﾄﾞ確認下さい")</f>
        <v/>
      </c>
      <c r="Z31" s="39" t="str">
        <f>IF(Z30="","","個人ﾅﾝﾊﾞｰｶｰﾄﾞ確認下さい")</f>
        <v/>
      </c>
      <c r="AB31" s="57"/>
      <c r="AC31" s="57"/>
      <c r="AD31" s="57"/>
      <c r="AE31" s="56" t="str">
        <f>D27&amp;E27</f>
        <v/>
      </c>
      <c r="AF31" s="26" t="e">
        <f>VLOOKUP(AE31,個人種目申込一覧表!AP:AP,1,FALSE)</f>
        <v>#N/A</v>
      </c>
      <c r="AG31" s="33">
        <f t="shared" si="4"/>
        <v>1</v>
      </c>
      <c r="AH31" s="26">
        <f>IF(AG31="","",E27)</f>
        <v>0</v>
      </c>
      <c r="AI31" s="26" t="s">
        <v>68</v>
      </c>
      <c r="AJ31" s="26" t="str">
        <f t="shared" si="5"/>
        <v/>
      </c>
      <c r="AK31" s="26">
        <f t="shared" si="3"/>
        <v>1</v>
      </c>
      <c r="AL31" s="57"/>
    </row>
    <row r="32" spans="2:38" s="55" customFormat="1" ht="27" customHeight="1" x14ac:dyDescent="0.25">
      <c r="B32" s="40" t="s">
        <v>94</v>
      </c>
      <c r="C32" s="41" t="s">
        <v>20</v>
      </c>
      <c r="D32" s="42"/>
      <c r="E32" s="43"/>
      <c r="F32" s="44"/>
      <c r="G32" s="43"/>
      <c r="H32" s="44"/>
      <c r="I32" s="45"/>
      <c r="J32" s="1"/>
      <c r="K32" s="1"/>
      <c r="L32" s="137" t="str">
        <f>IF(F32="","",LEN(F32)-LEN(SUBSTITUTE(SUBSTITUTE(F32," ",),"　",)))</f>
        <v/>
      </c>
      <c r="M32" s="1"/>
      <c r="N32" s="137" t="str">
        <f>IF(H32="","",LEN(H32)-LEN(SUBSTITUTE(SUBSTITUTE(H32," ",),"　",)))</f>
        <v/>
      </c>
      <c r="O32" s="1"/>
      <c r="X32" s="55" t="str">
        <f>AJ37</f>
        <v/>
      </c>
      <c r="Y32" s="55" t="str">
        <f>AJ38</f>
        <v/>
      </c>
      <c r="Z32" s="55" t="str">
        <f>AJ39</f>
        <v/>
      </c>
      <c r="AB32" s="57"/>
      <c r="AC32" s="57"/>
      <c r="AD32" s="57"/>
      <c r="AE32" s="56" t="str">
        <f>F27&amp;G27</f>
        <v/>
      </c>
      <c r="AF32" s="26" t="e">
        <f>VLOOKUP(AE32,個人種目申込一覧表!AP:AP,1,FALSE)</f>
        <v>#N/A</v>
      </c>
      <c r="AG32" s="33">
        <f t="shared" si="4"/>
        <v>1</v>
      </c>
      <c r="AH32" s="26">
        <f>IF(AG32="","",G27)</f>
        <v>0</v>
      </c>
      <c r="AI32" s="26" t="s">
        <v>68</v>
      </c>
      <c r="AJ32" s="26" t="str">
        <f t="shared" si="5"/>
        <v/>
      </c>
      <c r="AK32" s="26">
        <f t="shared" si="3"/>
        <v>1</v>
      </c>
      <c r="AL32" s="57"/>
    </row>
    <row r="33" spans="2:38" s="55" customFormat="1" ht="27" customHeight="1" thickBot="1" x14ac:dyDescent="0.3">
      <c r="B33" s="46"/>
      <c r="C33" s="46"/>
      <c r="D33" s="47"/>
      <c r="E33" s="48"/>
      <c r="F33" s="49"/>
      <c r="G33" s="48"/>
      <c r="H33" s="49"/>
      <c r="I33" s="50"/>
      <c r="J33" s="1"/>
      <c r="K33" s="1"/>
      <c r="L33" s="240" t="str">
        <f>IF(AND(U31=1,V31=""),"チーム枝記号がついていません",IF(U31=1,"チーム枝記号"&amp;V31&amp;"が重複しています",""))</f>
        <v/>
      </c>
      <c r="M33" s="240"/>
      <c r="N33" s="240"/>
      <c r="O33" s="1"/>
      <c r="X33" s="39" t="str">
        <f>IF(X32="","","個人ﾅﾝﾊﾞｰｶｰﾄﾞ確認下さい")</f>
        <v/>
      </c>
      <c r="Y33" s="39" t="str">
        <f>IF(Y32="","","個人ﾅﾝﾊﾞｰｶｰﾄﾞ確認下さい")</f>
        <v/>
      </c>
      <c r="Z33" s="39" t="str">
        <f>IF(Z32="","","個人ﾅﾝﾊﾞｰｶｰﾄﾞ確認下さい")</f>
        <v/>
      </c>
      <c r="AB33" s="57"/>
      <c r="AC33" s="57"/>
      <c r="AD33" s="57"/>
      <c r="AE33" s="56" t="str">
        <f>H27&amp;I27</f>
        <v/>
      </c>
      <c r="AF33" s="26" t="e">
        <f>VLOOKUP(AE33,個人種目申込一覧表!AP:AP,1,FALSE)</f>
        <v>#N/A</v>
      </c>
      <c r="AG33" s="33">
        <f t="shared" si="4"/>
        <v>1</v>
      </c>
      <c r="AH33" s="26">
        <f>IF(AG33="","",I27)</f>
        <v>0</v>
      </c>
      <c r="AI33" s="26" t="s">
        <v>68</v>
      </c>
      <c r="AJ33" s="26" t="str">
        <f t="shared" si="5"/>
        <v/>
      </c>
      <c r="AK33" s="26">
        <f t="shared" si="3"/>
        <v>1</v>
      </c>
      <c r="AL33" s="57"/>
    </row>
    <row r="34" spans="2:38" s="55" customFormat="1" ht="6" customHeight="1" thickBot="1" x14ac:dyDescent="0.3">
      <c r="B34" s="52"/>
      <c r="C34" s="52"/>
      <c r="D34" s="53"/>
      <c r="E34" s="52"/>
      <c r="F34" s="54"/>
      <c r="G34" s="1"/>
      <c r="H34" s="54"/>
      <c r="I34" s="1"/>
      <c r="J34" s="1"/>
      <c r="K34" s="1"/>
      <c r="O34" s="1"/>
      <c r="AB34" s="57"/>
      <c r="AC34" s="57"/>
      <c r="AD34" s="57"/>
      <c r="AE34" s="56" t="str">
        <f>D30&amp;E30</f>
        <v/>
      </c>
      <c r="AF34" s="26" t="e">
        <f>VLOOKUP(AE34,個人種目申込一覧表!AP:AP,1,FALSE)</f>
        <v>#N/A</v>
      </c>
      <c r="AG34" s="33">
        <f t="shared" si="4"/>
        <v>1</v>
      </c>
      <c r="AH34" s="26">
        <f>IF(AG34="","",E30)</f>
        <v>0</v>
      </c>
      <c r="AI34" s="26" t="s">
        <v>68</v>
      </c>
      <c r="AJ34" s="26" t="str">
        <f t="shared" si="5"/>
        <v/>
      </c>
      <c r="AK34" s="26">
        <f t="shared" si="3"/>
        <v>1</v>
      </c>
      <c r="AL34" s="57"/>
    </row>
    <row r="35" spans="2:38" s="55" customFormat="1" ht="27" customHeight="1" x14ac:dyDescent="0.25">
      <c r="B35" s="27" t="s">
        <v>21</v>
      </c>
      <c r="C35" s="28" t="s">
        <v>22</v>
      </c>
      <c r="D35" s="29"/>
      <c r="E35" s="30"/>
      <c r="F35" s="31"/>
      <c r="G35" s="30"/>
      <c r="H35" s="31"/>
      <c r="I35" s="32"/>
      <c r="J35" s="1"/>
      <c r="K35" s="1"/>
      <c r="L35" s="137" t="str">
        <f>IF(F35="","",LEN(F35)-LEN(SUBSTITUTE(SUBSTITUTE(F35," ",),"　",)))</f>
        <v/>
      </c>
      <c r="M35" s="1"/>
      <c r="N35" s="137" t="str">
        <f>IF(H35="","",LEN(H35)-LEN(SUBSTITUTE(SUBSTITUTE(H35," ",),"　",)))</f>
        <v/>
      </c>
      <c r="O35" s="1">
        <f>COUNTA(E35,G35,I35,E37,G37,I37)</f>
        <v>0</v>
      </c>
      <c r="X35" s="55" t="str">
        <f>AJ40</f>
        <v/>
      </c>
      <c r="Y35" s="55" t="str">
        <f>AJ41</f>
        <v/>
      </c>
      <c r="Z35" s="55" t="str">
        <f>AJ42</f>
        <v/>
      </c>
      <c r="AB35" s="33" t="str">
        <f>IF(E35="","",B36&amp;C36&amp;B38)</f>
        <v/>
      </c>
      <c r="AC35" s="1">
        <f>IF(AB35="",1,AB35)</f>
        <v>1</v>
      </c>
      <c r="AD35" s="3">
        <f>IF(ISERROR(VLOOKUP(AC35,$AB$9:AB34,1,FALSE)),0,VLOOKUP(AC35,$AB$9:AB34,1,FALSE))</f>
        <v>0</v>
      </c>
      <c r="AE35" s="56" t="str">
        <f>F30&amp;G30</f>
        <v/>
      </c>
      <c r="AF35" s="26" t="e">
        <f>VLOOKUP(AE35,個人種目申込一覧表!AP:AP,1,FALSE)</f>
        <v>#N/A</v>
      </c>
      <c r="AG35" s="33">
        <f t="shared" si="4"/>
        <v>1</v>
      </c>
      <c r="AH35" s="26">
        <f>IF(AG35="","",G30)</f>
        <v>0</v>
      </c>
      <c r="AI35" s="26" t="s">
        <v>68</v>
      </c>
      <c r="AJ35" s="26" t="str">
        <f t="shared" si="5"/>
        <v/>
      </c>
      <c r="AK35" s="26">
        <f t="shared" si="3"/>
        <v>1</v>
      </c>
      <c r="AL35" s="57"/>
    </row>
    <row r="36" spans="2:38" s="55" customFormat="1" ht="27" customHeight="1" thickBot="1" x14ac:dyDescent="0.3">
      <c r="B36" s="34"/>
      <c r="C36" s="34" t="s">
        <v>107</v>
      </c>
      <c r="D36" s="35"/>
      <c r="E36" s="36"/>
      <c r="F36" s="37"/>
      <c r="G36" s="36"/>
      <c r="H36" s="37"/>
      <c r="I36" s="38"/>
      <c r="J36" s="1"/>
      <c r="K36" s="1"/>
      <c r="L36" s="139"/>
      <c r="M36" s="139"/>
      <c r="N36" s="139"/>
      <c r="O36" s="1"/>
      <c r="R36" s="1" t="str">
        <f>IF(B36="","",B36&amp;C36&amp;B38)</f>
        <v/>
      </c>
      <c r="S36" s="1">
        <f>IF(R36="",0,R36)</f>
        <v>0</v>
      </c>
      <c r="T36" s="1">
        <f>IF(ISERROR(VLOOKUP(S36,$R$11:R35,1,FALSE)),1,VLOOKUP(S36,$R$11:R35,1,FALSE))</f>
        <v>1</v>
      </c>
      <c r="U36" s="1" t="str">
        <f>IF(S36=T36,1,"")</f>
        <v/>
      </c>
      <c r="V36" s="1" t="str">
        <f>IF(B38="","",IF(U36=1,B38,""))</f>
        <v/>
      </c>
      <c r="X36" s="39" t="str">
        <f>IF(X35="","","個人ﾅﾝﾊﾞｰｶｰﾄﾞ確認下さい")</f>
        <v/>
      </c>
      <c r="Y36" s="39" t="str">
        <f>IF(Y35="","","個人ﾅﾝﾊﾞｰｶｰﾄﾞ確認下さい")</f>
        <v/>
      </c>
      <c r="Z36" s="39" t="str">
        <f>IF(Z35="","","個人ﾅﾝﾊﾞｰｶｰﾄﾞ確認下さい")</f>
        <v/>
      </c>
      <c r="AB36" s="57"/>
      <c r="AC36" s="57"/>
      <c r="AD36" s="57"/>
      <c r="AE36" s="56" t="str">
        <f>H30&amp;I30</f>
        <v/>
      </c>
      <c r="AF36" s="26" t="e">
        <f>VLOOKUP(AE36,個人種目申込一覧表!AP:AP,1,FALSE)</f>
        <v>#N/A</v>
      </c>
      <c r="AG36" s="33">
        <f t="shared" si="4"/>
        <v>1</v>
      </c>
      <c r="AH36" s="26">
        <f>IF(AG36="","",I30)</f>
        <v>0</v>
      </c>
      <c r="AI36" s="26" t="s">
        <v>68</v>
      </c>
      <c r="AJ36" s="26" t="str">
        <f t="shared" si="5"/>
        <v/>
      </c>
      <c r="AK36" s="26">
        <f t="shared" si="3"/>
        <v>1</v>
      </c>
      <c r="AL36" s="57"/>
    </row>
    <row r="37" spans="2:38" s="55" customFormat="1" ht="27" customHeight="1" x14ac:dyDescent="0.25">
      <c r="B37" s="40" t="s">
        <v>94</v>
      </c>
      <c r="C37" s="41" t="s">
        <v>20</v>
      </c>
      <c r="D37" s="42"/>
      <c r="E37" s="43"/>
      <c r="F37" s="44"/>
      <c r="G37" s="43"/>
      <c r="H37" s="44"/>
      <c r="I37" s="45"/>
      <c r="J37" s="1"/>
      <c r="K37" s="1"/>
      <c r="L37" s="137" t="str">
        <f>IF(F37="","",LEN(F37)-LEN(SUBSTITUTE(SUBSTITUTE(F37," ",),"　",)))</f>
        <v/>
      </c>
      <c r="M37" s="1"/>
      <c r="N37" s="137" t="str">
        <f>IF(H37="","",LEN(H37)-LEN(SUBSTITUTE(SUBSTITUTE(H37," ",),"　",)))</f>
        <v/>
      </c>
      <c r="O37" s="1"/>
      <c r="X37" s="55" t="str">
        <f>AJ43</f>
        <v/>
      </c>
      <c r="Y37" s="55" t="str">
        <f>AJ44</f>
        <v/>
      </c>
      <c r="Z37" s="55" t="str">
        <f>AJ45</f>
        <v/>
      </c>
      <c r="AB37" s="57"/>
      <c r="AC37" s="57"/>
      <c r="AD37" s="57"/>
      <c r="AE37" s="56" t="str">
        <f>D32&amp;E32</f>
        <v/>
      </c>
      <c r="AF37" s="26" t="e">
        <f>VLOOKUP(AE37,個人種目申込一覧表!AP:AP,1,FALSE)</f>
        <v>#N/A</v>
      </c>
      <c r="AG37" s="33">
        <f t="shared" si="4"/>
        <v>1</v>
      </c>
      <c r="AH37" s="26">
        <f>IF(AG37="","",E32)</f>
        <v>0</v>
      </c>
      <c r="AI37" s="26" t="s">
        <v>68</v>
      </c>
      <c r="AJ37" s="26" t="str">
        <f t="shared" si="5"/>
        <v/>
      </c>
      <c r="AK37" s="26">
        <f t="shared" si="3"/>
        <v>1</v>
      </c>
      <c r="AL37" s="57"/>
    </row>
    <row r="38" spans="2:38" s="55" customFormat="1" ht="27" customHeight="1" thickBot="1" x14ac:dyDescent="0.3">
      <c r="B38" s="46"/>
      <c r="C38" s="46"/>
      <c r="D38" s="47"/>
      <c r="E38" s="48"/>
      <c r="F38" s="49"/>
      <c r="G38" s="48"/>
      <c r="H38" s="49"/>
      <c r="I38" s="50"/>
      <c r="J38" s="1"/>
      <c r="K38" s="1"/>
      <c r="L38" s="240" t="str">
        <f>IF(AND(U36=1,V36=""),"チーム枝記号がついていません",IF(U36=1,"チーム枝記号"&amp;V36&amp;"が重複しています",""))</f>
        <v/>
      </c>
      <c r="M38" s="240"/>
      <c r="N38" s="240"/>
      <c r="O38" s="1"/>
      <c r="X38" s="39" t="str">
        <f>IF(X37="","","個人ﾅﾝﾊﾞｰｶｰﾄﾞ確認下さい")</f>
        <v/>
      </c>
      <c r="Y38" s="39" t="str">
        <f>IF(Y37="","","個人ﾅﾝﾊﾞｰｶｰﾄﾞ確認下さい")</f>
        <v/>
      </c>
      <c r="Z38" s="39" t="str">
        <f>IF(Z37="","","個人ﾅﾝﾊﾞｰｶｰﾄﾞ確認下さい")</f>
        <v/>
      </c>
      <c r="AB38" s="57"/>
      <c r="AC38" s="57"/>
      <c r="AD38" s="57"/>
      <c r="AE38" s="56" t="str">
        <f>F32&amp;G32</f>
        <v/>
      </c>
      <c r="AF38" s="26" t="e">
        <f>VLOOKUP(AE38,個人種目申込一覧表!AP:AP,1,FALSE)</f>
        <v>#N/A</v>
      </c>
      <c r="AG38" s="33">
        <f t="shared" si="4"/>
        <v>1</v>
      </c>
      <c r="AH38" s="26">
        <f>IF(AG38="","",G32)</f>
        <v>0</v>
      </c>
      <c r="AI38" s="26" t="s">
        <v>68</v>
      </c>
      <c r="AJ38" s="26" t="str">
        <f t="shared" si="5"/>
        <v/>
      </c>
      <c r="AK38" s="26">
        <f t="shared" si="3"/>
        <v>1</v>
      </c>
      <c r="AL38" s="57"/>
    </row>
    <row r="39" spans="2:38" s="55" customFormat="1" ht="14.25" customHeight="1" x14ac:dyDescent="0.25">
      <c r="B39" s="1"/>
      <c r="C39" s="1"/>
      <c r="D39" s="138"/>
      <c r="E39" s="1"/>
      <c r="F39" s="138"/>
      <c r="G39" s="1"/>
      <c r="H39" s="138"/>
      <c r="I39" s="1"/>
      <c r="AB39" s="57"/>
      <c r="AC39" s="57"/>
      <c r="AD39" s="57"/>
      <c r="AE39" s="56" t="str">
        <f>H32&amp;I32</f>
        <v/>
      </c>
      <c r="AF39" s="26" t="e">
        <f>VLOOKUP(AE39,個人種目申込一覧表!AP:AP,1,FALSE)</f>
        <v>#N/A</v>
      </c>
      <c r="AG39" s="33">
        <f t="shared" si="4"/>
        <v>1</v>
      </c>
      <c r="AH39" s="26">
        <f>IF(AG39="","",I32)</f>
        <v>0</v>
      </c>
      <c r="AI39" s="26" t="s">
        <v>68</v>
      </c>
      <c r="AJ39" s="26" t="str">
        <f t="shared" si="5"/>
        <v/>
      </c>
      <c r="AK39" s="26">
        <f t="shared" si="3"/>
        <v>1</v>
      </c>
      <c r="AL39" s="57"/>
    </row>
    <row r="40" spans="2:38" s="55" customFormat="1" ht="14.25" customHeight="1" x14ac:dyDescent="0.25">
      <c r="B40" s="1"/>
      <c r="C40" s="1"/>
      <c r="D40" s="138"/>
      <c r="E40" s="1"/>
      <c r="F40" s="138"/>
      <c r="G40" s="1"/>
      <c r="H40" s="138"/>
      <c r="I40" s="1"/>
      <c r="AB40" s="57"/>
      <c r="AC40" s="57"/>
      <c r="AD40" s="57"/>
      <c r="AE40" s="56" t="str">
        <f>D35&amp;E35</f>
        <v/>
      </c>
      <c r="AF40" s="26" t="e">
        <f>VLOOKUP(AE40,個人種目申込一覧表!AP:AP,1,FALSE)</f>
        <v>#N/A</v>
      </c>
      <c r="AG40" s="33">
        <f t="shared" si="4"/>
        <v>1</v>
      </c>
      <c r="AH40" s="26">
        <f>IF(AG40="","",E35)</f>
        <v>0</v>
      </c>
      <c r="AI40" s="26" t="s">
        <v>68</v>
      </c>
      <c r="AJ40" s="26" t="str">
        <f t="shared" si="5"/>
        <v/>
      </c>
      <c r="AK40" s="26">
        <f t="shared" si="3"/>
        <v>1</v>
      </c>
      <c r="AL40" s="57"/>
    </row>
    <row r="41" spans="2:38" s="55" customFormat="1" ht="14.25" customHeight="1" x14ac:dyDescent="0.25">
      <c r="B41" s="1"/>
      <c r="C41" s="1"/>
      <c r="D41" s="138"/>
      <c r="E41" s="1"/>
      <c r="F41" s="138"/>
      <c r="G41" s="1"/>
      <c r="H41" s="138"/>
      <c r="I41" s="1"/>
      <c r="AB41" s="57"/>
      <c r="AC41" s="57"/>
      <c r="AD41" s="57"/>
      <c r="AE41" s="56" t="str">
        <f>F35&amp;G35</f>
        <v/>
      </c>
      <c r="AF41" s="26" t="e">
        <f>VLOOKUP(AE41,個人種目申込一覧表!AP:AP,1,FALSE)</f>
        <v>#N/A</v>
      </c>
      <c r="AG41" s="33">
        <f t="shared" si="4"/>
        <v>1</v>
      </c>
      <c r="AH41" s="26">
        <f>IF(AG41="","",G35)</f>
        <v>0</v>
      </c>
      <c r="AI41" s="26" t="s">
        <v>68</v>
      </c>
      <c r="AJ41" s="26" t="str">
        <f t="shared" si="5"/>
        <v/>
      </c>
      <c r="AK41" s="26">
        <f t="shared" si="3"/>
        <v>1</v>
      </c>
      <c r="AL41" s="57"/>
    </row>
    <row r="42" spans="2:38" s="55" customFormat="1" ht="14.25" customHeight="1" x14ac:dyDescent="0.25">
      <c r="B42" s="1"/>
      <c r="C42" s="1"/>
      <c r="D42" s="138"/>
      <c r="E42" s="1"/>
      <c r="F42" s="138"/>
      <c r="G42" s="1"/>
      <c r="H42" s="138"/>
      <c r="I42" s="1"/>
      <c r="AB42" s="57"/>
      <c r="AC42" s="57"/>
      <c r="AD42" s="57"/>
      <c r="AE42" s="56" t="str">
        <f>H35&amp;I35</f>
        <v/>
      </c>
      <c r="AF42" s="26" t="e">
        <f>VLOOKUP(AE42,個人種目申込一覧表!AP:AP,1,FALSE)</f>
        <v>#N/A</v>
      </c>
      <c r="AG42" s="33">
        <f t="shared" si="4"/>
        <v>1</v>
      </c>
      <c r="AH42" s="26">
        <f>IF(AG42="","",I35)</f>
        <v>0</v>
      </c>
      <c r="AI42" s="26" t="s">
        <v>68</v>
      </c>
      <c r="AJ42" s="26" t="str">
        <f t="shared" si="5"/>
        <v/>
      </c>
      <c r="AK42" s="26">
        <f t="shared" si="3"/>
        <v>1</v>
      </c>
      <c r="AL42" s="57"/>
    </row>
    <row r="43" spans="2:38" s="55" customFormat="1" ht="14.25" customHeight="1" x14ac:dyDescent="0.25">
      <c r="B43" s="1"/>
      <c r="C43" s="1"/>
      <c r="D43" s="138"/>
      <c r="E43" s="1"/>
      <c r="F43" s="138"/>
      <c r="G43" s="1"/>
      <c r="H43" s="138"/>
      <c r="I43" s="1"/>
      <c r="AB43" s="57"/>
      <c r="AC43" s="57"/>
      <c r="AD43" s="57"/>
      <c r="AE43" s="56" t="str">
        <f>D37&amp;E37</f>
        <v/>
      </c>
      <c r="AF43" s="26" t="e">
        <f>VLOOKUP(AE43,個人種目申込一覧表!AP:AP,1,FALSE)</f>
        <v>#N/A</v>
      </c>
      <c r="AG43" s="33">
        <f t="shared" si="4"/>
        <v>1</v>
      </c>
      <c r="AH43" s="26">
        <f>IF(AG43="","",E37)</f>
        <v>0</v>
      </c>
      <c r="AI43" s="26" t="s">
        <v>68</v>
      </c>
      <c r="AJ43" s="26" t="str">
        <f t="shared" si="5"/>
        <v/>
      </c>
      <c r="AK43" s="26">
        <f t="shared" si="3"/>
        <v>1</v>
      </c>
      <c r="AL43" s="57"/>
    </row>
    <row r="44" spans="2:38" s="55" customFormat="1" ht="14.25" customHeight="1" x14ac:dyDescent="0.25">
      <c r="B44" s="1"/>
      <c r="C44" s="1"/>
      <c r="D44" s="138"/>
      <c r="E44" s="1"/>
      <c r="F44" s="138"/>
      <c r="G44" s="1"/>
      <c r="H44" s="138"/>
      <c r="I44" s="1"/>
      <c r="AB44" s="57"/>
      <c r="AC44" s="57"/>
      <c r="AD44" s="57"/>
      <c r="AE44" s="56" t="str">
        <f>F37&amp;G37</f>
        <v/>
      </c>
      <c r="AF44" s="26" t="e">
        <f>VLOOKUP(AE44,個人種目申込一覧表!AP:AP,1,FALSE)</f>
        <v>#N/A</v>
      </c>
      <c r="AG44" s="33">
        <f>IF(ISERROR(AE44=AF44),1,"")</f>
        <v>1</v>
      </c>
      <c r="AH44" s="26">
        <f>IF(AG44="","",G37)</f>
        <v>0</v>
      </c>
      <c r="AI44" s="26" t="s">
        <v>68</v>
      </c>
      <c r="AJ44" s="26" t="str">
        <f>IF(AI44="","",AH44)</f>
        <v/>
      </c>
      <c r="AK44" s="26">
        <f t="shared" si="3"/>
        <v>1</v>
      </c>
      <c r="AL44" s="57"/>
    </row>
    <row r="45" spans="2:38" s="55" customFormat="1" ht="14.25" customHeight="1" x14ac:dyDescent="0.25">
      <c r="B45" s="1"/>
      <c r="C45" s="1"/>
      <c r="D45" s="138"/>
      <c r="E45" s="1"/>
      <c r="F45" s="138"/>
      <c r="G45" s="1"/>
      <c r="H45" s="138"/>
      <c r="I45" s="1"/>
      <c r="AB45" s="57"/>
      <c r="AC45" s="57"/>
      <c r="AD45" s="57"/>
      <c r="AE45" s="56" t="str">
        <f>H37&amp;I37</f>
        <v/>
      </c>
      <c r="AF45" s="26" t="e">
        <f>VLOOKUP(AE45,個人種目申込一覧表!AP:AP,1,FALSE)</f>
        <v>#N/A</v>
      </c>
      <c r="AG45" s="33">
        <f>IF(ISERROR(AE45=AF45),1,"")</f>
        <v>1</v>
      </c>
      <c r="AH45" s="26">
        <f>IF(AG45="","",I37)</f>
        <v>0</v>
      </c>
      <c r="AI45" s="26" t="s">
        <v>68</v>
      </c>
      <c r="AJ45" s="26" t="str">
        <f>IF(AI45="","",AH45)</f>
        <v/>
      </c>
      <c r="AK45" s="26">
        <f t="shared" si="3"/>
        <v>1</v>
      </c>
      <c r="AL45" s="57"/>
    </row>
    <row r="46" spans="2:38" s="55" customFormat="1" ht="14.25" customHeight="1" x14ac:dyDescent="0.25">
      <c r="B46" s="1"/>
      <c r="C46" s="1"/>
      <c r="D46" s="138"/>
      <c r="E46" s="1"/>
      <c r="F46" s="138"/>
      <c r="G46" s="1"/>
      <c r="H46" s="138"/>
      <c r="I46" s="1"/>
      <c r="AB46" s="57"/>
      <c r="AC46" s="57"/>
      <c r="AD46" s="57"/>
      <c r="AE46" s="57"/>
      <c r="AF46" s="57"/>
      <c r="AG46" s="57"/>
      <c r="AH46" s="57"/>
      <c r="AI46" s="57"/>
      <c r="AJ46" s="57"/>
      <c r="AK46" s="57"/>
      <c r="AL46" s="57"/>
    </row>
    <row r="47" spans="2:38" s="55" customFormat="1" ht="14.25" customHeight="1" x14ac:dyDescent="0.25">
      <c r="B47" s="1"/>
      <c r="C47" s="1"/>
      <c r="D47" s="138"/>
      <c r="E47" s="1"/>
      <c r="F47" s="138"/>
      <c r="G47" s="1"/>
      <c r="H47" s="138"/>
      <c r="I47" s="1"/>
      <c r="AB47" s="57"/>
      <c r="AC47" s="57"/>
      <c r="AD47" s="57"/>
      <c r="AE47" s="57"/>
      <c r="AF47" s="57"/>
      <c r="AG47" s="57"/>
      <c r="AH47" s="57"/>
      <c r="AI47" s="57"/>
      <c r="AJ47" s="57"/>
      <c r="AK47" s="57"/>
      <c r="AL47" s="57"/>
    </row>
    <row r="48" spans="2:38" s="55" customFormat="1" ht="14.25" customHeight="1" x14ac:dyDescent="0.25">
      <c r="B48" s="1"/>
      <c r="C48" s="1"/>
      <c r="D48" s="138"/>
      <c r="E48" s="1"/>
      <c r="F48" s="138"/>
      <c r="G48" s="1"/>
      <c r="H48" s="138"/>
      <c r="I48" s="1"/>
      <c r="AB48" s="57"/>
      <c r="AC48" s="57"/>
      <c r="AD48" s="57"/>
      <c r="AE48" s="57"/>
      <c r="AF48" s="57"/>
      <c r="AG48" s="57"/>
      <c r="AH48" s="57"/>
      <c r="AI48" s="57"/>
      <c r="AJ48" s="57"/>
      <c r="AK48" s="57"/>
      <c r="AL48" s="57"/>
    </row>
    <row r="49" spans="2:38" s="55" customFormat="1" ht="14.25" customHeight="1" x14ac:dyDescent="0.25">
      <c r="B49" s="1"/>
      <c r="C49" s="1"/>
      <c r="D49" s="138"/>
      <c r="E49" s="1"/>
      <c r="F49" s="138"/>
      <c r="G49" s="1"/>
      <c r="H49" s="138"/>
      <c r="I49" s="1"/>
      <c r="AB49" s="57"/>
      <c r="AC49" s="57"/>
      <c r="AD49" s="57"/>
      <c r="AE49" s="57"/>
      <c r="AF49" s="57"/>
      <c r="AG49" s="57"/>
      <c r="AH49" s="57"/>
      <c r="AI49" s="57"/>
      <c r="AJ49" s="57"/>
      <c r="AK49" s="57"/>
      <c r="AL49" s="57"/>
    </row>
    <row r="50" spans="2:38" s="55" customFormat="1" ht="14.25" customHeight="1" x14ac:dyDescent="0.25">
      <c r="B50" s="1"/>
      <c r="C50" s="1"/>
      <c r="D50" s="138"/>
      <c r="E50" s="1"/>
      <c r="F50" s="138"/>
      <c r="G50" s="1"/>
      <c r="H50" s="138"/>
      <c r="I50" s="1"/>
      <c r="AB50" s="57"/>
      <c r="AC50" s="57"/>
      <c r="AD50" s="57"/>
      <c r="AE50" s="57"/>
      <c r="AF50" s="57"/>
      <c r="AG50" s="57"/>
      <c r="AH50" s="57"/>
      <c r="AI50" s="57"/>
      <c r="AJ50" s="57"/>
      <c r="AK50" s="57"/>
      <c r="AL50" s="57"/>
    </row>
    <row r="51" spans="2:38" s="55" customFormat="1" ht="14.25" customHeight="1" x14ac:dyDescent="0.25">
      <c r="B51" s="1"/>
      <c r="C51" s="1"/>
      <c r="D51" s="138"/>
      <c r="E51" s="1"/>
      <c r="F51" s="138"/>
      <c r="G51" s="1"/>
      <c r="H51" s="138"/>
      <c r="I51" s="1"/>
      <c r="AB51" s="57"/>
      <c r="AC51" s="57"/>
      <c r="AD51" s="57"/>
      <c r="AE51" s="57"/>
      <c r="AF51" s="57"/>
      <c r="AG51" s="57"/>
      <c r="AH51" s="57"/>
      <c r="AI51" s="57"/>
      <c r="AJ51" s="57"/>
      <c r="AK51" s="57"/>
      <c r="AL51" s="57"/>
    </row>
    <row r="52" spans="2:38" s="55" customFormat="1" ht="14.25" customHeight="1" x14ac:dyDescent="0.25">
      <c r="B52" s="1"/>
      <c r="C52" s="1"/>
      <c r="D52" s="138"/>
      <c r="E52" s="1"/>
      <c r="F52" s="138"/>
      <c r="G52" s="1"/>
      <c r="H52" s="138"/>
      <c r="I52" s="1"/>
      <c r="AB52" s="57"/>
      <c r="AC52" s="57"/>
      <c r="AD52" s="57"/>
      <c r="AE52" s="57"/>
      <c r="AF52" s="57"/>
      <c r="AG52" s="57"/>
      <c r="AH52" s="57"/>
      <c r="AI52" s="57"/>
      <c r="AJ52" s="57"/>
      <c r="AK52" s="57"/>
      <c r="AL52" s="57"/>
    </row>
    <row r="53" spans="2:38" s="55" customFormat="1" ht="14.25" customHeight="1" x14ac:dyDescent="0.25">
      <c r="B53" s="1"/>
      <c r="C53" s="1"/>
      <c r="D53" s="138"/>
      <c r="E53" s="1"/>
      <c r="F53" s="138"/>
      <c r="G53" s="1"/>
      <c r="H53" s="138"/>
      <c r="I53" s="1"/>
      <c r="AB53" s="57"/>
      <c r="AC53" s="57"/>
      <c r="AD53" s="57"/>
      <c r="AE53" s="57"/>
      <c r="AF53" s="57"/>
      <c r="AG53" s="57"/>
      <c r="AH53" s="57"/>
      <c r="AI53" s="57"/>
      <c r="AJ53" s="57"/>
      <c r="AK53" s="57"/>
      <c r="AL53" s="57"/>
    </row>
    <row r="54" spans="2:38" s="55" customFormat="1" ht="14.25" customHeight="1" x14ac:dyDescent="0.25">
      <c r="B54" s="1"/>
      <c r="C54" s="1"/>
      <c r="D54" s="138"/>
      <c r="E54" s="1"/>
      <c r="F54" s="138"/>
      <c r="G54" s="1"/>
      <c r="H54" s="138"/>
      <c r="I54" s="1"/>
      <c r="AB54" s="57"/>
      <c r="AC54" s="57"/>
      <c r="AD54" s="57"/>
      <c r="AE54" s="57"/>
      <c r="AF54" s="57"/>
      <c r="AG54" s="57"/>
      <c r="AH54" s="57"/>
      <c r="AI54" s="57"/>
      <c r="AJ54" s="57"/>
      <c r="AK54" s="57"/>
      <c r="AL54" s="57"/>
    </row>
    <row r="55" spans="2:38" s="55" customFormat="1" ht="14.25" customHeight="1" x14ac:dyDescent="0.25">
      <c r="B55" s="1"/>
      <c r="C55" s="1"/>
      <c r="D55" s="138"/>
      <c r="E55" s="1"/>
      <c r="F55" s="138"/>
      <c r="G55" s="1"/>
      <c r="H55" s="138"/>
      <c r="I55" s="1"/>
      <c r="AB55" s="57"/>
      <c r="AC55" s="57"/>
      <c r="AD55" s="57"/>
      <c r="AE55" s="57"/>
      <c r="AF55" s="57"/>
      <c r="AG55" s="57"/>
      <c r="AH55" s="57"/>
      <c r="AI55" s="57"/>
      <c r="AJ55" s="57"/>
      <c r="AK55" s="57"/>
      <c r="AL55" s="57"/>
    </row>
    <row r="56" spans="2:38" s="55" customFormat="1" ht="14.25" customHeight="1" x14ac:dyDescent="0.25">
      <c r="B56" s="1"/>
      <c r="C56" s="1"/>
      <c r="D56" s="138"/>
      <c r="E56" s="1"/>
      <c r="F56" s="138"/>
      <c r="G56" s="1"/>
      <c r="H56" s="138"/>
      <c r="I56" s="1"/>
      <c r="AB56" s="57"/>
      <c r="AC56" s="57"/>
      <c r="AD56" s="57"/>
      <c r="AE56" s="57"/>
      <c r="AF56" s="57"/>
      <c r="AG56" s="57"/>
      <c r="AH56" s="57"/>
      <c r="AI56" s="57"/>
      <c r="AJ56" s="57"/>
      <c r="AK56" s="57"/>
      <c r="AL56" s="57"/>
    </row>
    <row r="57" spans="2:38" s="55" customFormat="1" ht="14.25" customHeight="1" x14ac:dyDescent="0.25">
      <c r="B57" s="1"/>
      <c r="C57" s="1"/>
      <c r="D57" s="138"/>
      <c r="E57" s="1"/>
      <c r="F57" s="138"/>
      <c r="G57" s="1"/>
      <c r="H57" s="138"/>
      <c r="I57" s="1"/>
      <c r="AB57" s="57"/>
      <c r="AC57" s="57"/>
      <c r="AD57" s="57"/>
      <c r="AE57" s="57"/>
      <c r="AF57" s="57"/>
      <c r="AG57" s="57"/>
      <c r="AH57" s="57"/>
      <c r="AI57" s="57"/>
      <c r="AJ57" s="57"/>
      <c r="AK57" s="57"/>
      <c r="AL57" s="57"/>
    </row>
    <row r="58" spans="2:38" s="55" customFormat="1" ht="14.25" customHeight="1" x14ac:dyDescent="0.25">
      <c r="B58" s="1"/>
      <c r="C58" s="1"/>
      <c r="D58" s="138"/>
      <c r="E58" s="1"/>
      <c r="F58" s="138"/>
      <c r="G58" s="1"/>
      <c r="H58" s="138"/>
      <c r="I58" s="1"/>
      <c r="AB58" s="57"/>
      <c r="AC58" s="57"/>
      <c r="AD58" s="57"/>
      <c r="AE58" s="57"/>
      <c r="AF58" s="57"/>
      <c r="AG58" s="57"/>
      <c r="AH58" s="57"/>
      <c r="AI58" s="57"/>
      <c r="AJ58" s="57"/>
      <c r="AK58" s="57"/>
      <c r="AL58" s="57"/>
    </row>
    <row r="59" spans="2:38" s="55" customFormat="1" ht="14.25" customHeight="1" x14ac:dyDescent="0.25">
      <c r="B59" s="1"/>
      <c r="C59" s="1"/>
      <c r="D59" s="138"/>
      <c r="E59" s="1"/>
      <c r="F59" s="138"/>
      <c r="G59" s="1"/>
      <c r="H59" s="138"/>
      <c r="I59" s="1"/>
      <c r="AB59" s="57"/>
      <c r="AC59" s="57"/>
      <c r="AD59" s="57"/>
      <c r="AE59" s="57"/>
      <c r="AF59" s="57"/>
      <c r="AG59" s="57"/>
      <c r="AH59" s="57"/>
      <c r="AI59" s="57"/>
      <c r="AJ59" s="57"/>
      <c r="AK59" s="57"/>
      <c r="AL59" s="57"/>
    </row>
    <row r="60" spans="2:38" s="55" customFormat="1" ht="14.25" customHeight="1" x14ac:dyDescent="0.25">
      <c r="B60" s="1"/>
      <c r="C60" s="1"/>
      <c r="D60" s="138"/>
      <c r="E60" s="1"/>
      <c r="F60" s="138"/>
      <c r="G60" s="1"/>
      <c r="H60" s="138"/>
      <c r="I60" s="1"/>
      <c r="AB60" s="57"/>
      <c r="AC60" s="57"/>
      <c r="AD60" s="57"/>
      <c r="AE60" s="57"/>
      <c r="AF60" s="57"/>
      <c r="AG60" s="57"/>
      <c r="AH60" s="57"/>
      <c r="AI60" s="57"/>
      <c r="AJ60" s="57"/>
      <c r="AK60" s="57"/>
      <c r="AL60" s="57"/>
    </row>
    <row r="61" spans="2:38" s="55" customFormat="1" ht="14.25" customHeight="1" x14ac:dyDescent="0.25">
      <c r="B61" s="1"/>
      <c r="C61" s="1"/>
      <c r="D61" s="138"/>
      <c r="E61" s="1"/>
      <c r="F61" s="138"/>
      <c r="G61" s="1"/>
      <c r="H61" s="138"/>
      <c r="I61" s="1"/>
      <c r="AB61" s="57"/>
      <c r="AC61" s="57"/>
      <c r="AD61" s="57"/>
      <c r="AE61" s="57"/>
      <c r="AF61" s="57"/>
      <c r="AG61" s="57"/>
      <c r="AH61" s="57"/>
      <c r="AI61" s="57"/>
      <c r="AJ61" s="57"/>
      <c r="AK61" s="57"/>
      <c r="AL61" s="57"/>
    </row>
    <row r="62" spans="2:38" s="55" customFormat="1" ht="14.25" customHeight="1" x14ac:dyDescent="0.25">
      <c r="B62" s="1"/>
      <c r="C62" s="1"/>
      <c r="D62" s="138"/>
      <c r="E62" s="1"/>
      <c r="F62" s="138"/>
      <c r="G62" s="1"/>
      <c r="H62" s="138"/>
      <c r="I62" s="1"/>
      <c r="AB62" s="57"/>
      <c r="AC62" s="57"/>
      <c r="AD62" s="57"/>
      <c r="AE62" s="57"/>
      <c r="AF62" s="57"/>
      <c r="AG62" s="57"/>
      <c r="AH62" s="57"/>
      <c r="AI62" s="57"/>
      <c r="AJ62" s="57"/>
      <c r="AK62" s="57"/>
      <c r="AL62" s="57"/>
    </row>
    <row r="63" spans="2:38" s="55" customFormat="1" ht="14.25" customHeight="1" x14ac:dyDescent="0.25">
      <c r="B63" s="1"/>
      <c r="C63" s="1"/>
      <c r="D63" s="138"/>
      <c r="E63" s="1"/>
      <c r="F63" s="138"/>
      <c r="G63" s="1"/>
      <c r="H63" s="138"/>
      <c r="I63" s="1"/>
      <c r="AB63" s="57"/>
      <c r="AC63" s="57"/>
      <c r="AD63" s="57"/>
      <c r="AE63" s="57"/>
      <c r="AF63" s="57"/>
      <c r="AG63" s="57"/>
      <c r="AH63" s="57"/>
      <c r="AI63" s="57"/>
      <c r="AJ63" s="57"/>
      <c r="AK63" s="57"/>
      <c r="AL63" s="57"/>
    </row>
    <row r="64" spans="2:38" s="55" customFormat="1" ht="14.25" customHeight="1" x14ac:dyDescent="0.25">
      <c r="B64" s="1"/>
      <c r="C64" s="1"/>
      <c r="D64" s="138"/>
      <c r="E64" s="1"/>
      <c r="F64" s="138"/>
      <c r="G64" s="1"/>
      <c r="H64" s="138"/>
      <c r="I64" s="1"/>
      <c r="AB64" s="57"/>
      <c r="AC64" s="57"/>
      <c r="AD64" s="57"/>
      <c r="AE64" s="57"/>
      <c r="AF64" s="57"/>
      <c r="AG64" s="57"/>
      <c r="AH64" s="57"/>
      <c r="AI64" s="57"/>
      <c r="AJ64" s="57"/>
      <c r="AK64" s="57"/>
      <c r="AL64" s="57"/>
    </row>
    <row r="65" spans="2:38" s="55" customFormat="1" ht="14.25" customHeight="1" x14ac:dyDescent="0.25">
      <c r="B65" s="1"/>
      <c r="C65" s="1"/>
      <c r="D65" s="138"/>
      <c r="E65" s="1"/>
      <c r="F65" s="138"/>
      <c r="G65" s="1"/>
      <c r="H65" s="138"/>
      <c r="I65" s="1"/>
      <c r="AB65" s="57"/>
      <c r="AC65" s="57"/>
      <c r="AD65" s="57"/>
      <c r="AE65" s="57"/>
      <c r="AF65" s="57"/>
      <c r="AG65" s="57"/>
      <c r="AH65" s="57"/>
      <c r="AI65" s="57"/>
      <c r="AJ65" s="57"/>
      <c r="AK65" s="57"/>
      <c r="AL65" s="57"/>
    </row>
    <row r="66" spans="2:38" s="55" customFormat="1" ht="14.25" customHeight="1" x14ac:dyDescent="0.25">
      <c r="B66" s="1"/>
      <c r="C66" s="1"/>
      <c r="D66" s="138"/>
      <c r="E66" s="1"/>
      <c r="F66" s="138"/>
      <c r="G66" s="1"/>
      <c r="H66" s="138"/>
      <c r="I66" s="1"/>
      <c r="AB66" s="57"/>
      <c r="AC66" s="57"/>
      <c r="AD66" s="57"/>
      <c r="AE66" s="57"/>
      <c r="AF66" s="57"/>
      <c r="AG66" s="57"/>
      <c r="AH66" s="57"/>
      <c r="AI66" s="57"/>
      <c r="AJ66" s="57"/>
      <c r="AK66" s="57"/>
      <c r="AL66" s="57"/>
    </row>
    <row r="67" spans="2:38" s="55" customFormat="1" ht="14.25" customHeight="1" x14ac:dyDescent="0.25">
      <c r="B67" s="1"/>
      <c r="C67" s="1"/>
      <c r="D67" s="138"/>
      <c r="E67" s="1"/>
      <c r="F67" s="138"/>
      <c r="G67" s="1"/>
      <c r="H67" s="138"/>
      <c r="I67" s="1"/>
      <c r="AB67" s="57"/>
      <c r="AC67" s="57"/>
      <c r="AD67" s="57"/>
      <c r="AE67" s="57"/>
      <c r="AF67" s="57"/>
      <c r="AG67" s="57"/>
      <c r="AH67" s="57"/>
      <c r="AI67" s="57"/>
      <c r="AJ67" s="57"/>
      <c r="AK67" s="57"/>
      <c r="AL67" s="57"/>
    </row>
    <row r="68" spans="2:38" ht="14.25" customHeight="1" x14ac:dyDescent="0.25"/>
    <row r="69" spans="2:38" ht="14.25" customHeight="1" x14ac:dyDescent="0.25"/>
    <row r="70" spans="2:38" ht="14.25" customHeight="1" x14ac:dyDescent="0.25"/>
    <row r="71" spans="2:38" ht="14.25" customHeight="1" x14ac:dyDescent="0.25"/>
    <row r="72" spans="2:38" ht="14.25" customHeight="1" x14ac:dyDescent="0.25"/>
    <row r="73" spans="2:38" ht="14.25" customHeight="1" x14ac:dyDescent="0.25"/>
    <row r="74" spans="2:38" ht="14.25" customHeight="1" x14ac:dyDescent="0.25"/>
    <row r="75" spans="2:38" ht="14.25" customHeight="1" x14ac:dyDescent="0.25"/>
    <row r="76" spans="2:38" ht="14.25" customHeight="1" x14ac:dyDescent="0.25"/>
    <row r="77" spans="2:38" ht="14.25" customHeight="1" x14ac:dyDescent="0.25"/>
  </sheetData>
  <sheetProtection password="DC62" sheet="1" selectLockedCells="1"/>
  <mergeCells count="7">
    <mergeCell ref="L33:N33"/>
    <mergeCell ref="L38:N38"/>
    <mergeCell ref="B1:F1"/>
    <mergeCell ref="K3:N6"/>
    <mergeCell ref="L18:N18"/>
    <mergeCell ref="L23:N23"/>
    <mergeCell ref="L28:N28"/>
  </mergeCells>
  <phoneticPr fontId="1"/>
  <conditionalFormatting sqref="B11:I11 B16:I16 B21:I21 B26:I26 B31:I31 B36:I36">
    <cfRule type="expression" dxfId="108" priority="204" stopIfTrue="1">
      <formula>NOT(ISERROR(SEARCH("女",$B11)))</formula>
    </cfRule>
    <cfRule type="expression" dxfId="107" priority="205" stopIfTrue="1">
      <formula>NOT(ISERROR(SEARCH("男",$B11)))</formula>
    </cfRule>
  </conditionalFormatting>
  <conditionalFormatting sqref="D15:I15 D10:I10 D20:I20 D25:I25 D30:I30 D35:I35">
    <cfRule type="expression" dxfId="106" priority="206" stopIfTrue="1">
      <formula>NOT(ISERROR(SEARCH("女",$B11)))</formula>
    </cfRule>
    <cfRule type="expression" dxfId="105" priority="207" stopIfTrue="1">
      <formula>NOT(ISERROR(SEARCH("男",$B11)))</formula>
    </cfRule>
  </conditionalFormatting>
  <conditionalFormatting sqref="D17:I17 D12:I12 D22:I22 D27:I27 D32:I32 D37:I37">
    <cfRule type="expression" dxfId="104" priority="208" stopIfTrue="1">
      <formula>NOT(ISERROR(SEARCH("女",$B11)))</formula>
    </cfRule>
    <cfRule type="expression" dxfId="103" priority="209" stopIfTrue="1">
      <formula>NOT(ISERROR(SEARCH("男",$B11)))</formula>
    </cfRule>
  </conditionalFormatting>
  <conditionalFormatting sqref="B13:I13 B18:I18 B23:I23 B28:I28 B33:I33 B38:I38">
    <cfRule type="expression" dxfId="102" priority="210" stopIfTrue="1">
      <formula>NOT(ISERROR(SEARCH("女",$B11)))</formula>
    </cfRule>
    <cfRule type="expression" dxfId="101" priority="211" stopIfTrue="1">
      <formula>NOT(ISERROR(SEARCH("男",$B11)))</formula>
    </cfRule>
  </conditionalFormatting>
  <conditionalFormatting sqref="X21:Z21 X23:Z23 X18:Z18 X16:Z16 X13:Z13 X11:Z11 X26:Z26 X28:Z28 X31:Z31 X33:Z33 X36:Z36 X38:Z38">
    <cfRule type="cellIs" dxfId="100" priority="226" stopIfTrue="1" operator="equal">
      <formula>"個人ﾅﾝﾊﾞｰｶｰﾄﾞ確認下さい"</formula>
    </cfRule>
  </conditionalFormatting>
  <conditionalFormatting sqref="B13">
    <cfRule type="expression" dxfId="99" priority="119" stopIfTrue="1">
      <formula>AD10&gt;0</formula>
    </cfRule>
  </conditionalFormatting>
  <conditionalFormatting sqref="B18">
    <cfRule type="expression" dxfId="98" priority="118" stopIfTrue="1">
      <formula>AD15&gt;0</formula>
    </cfRule>
  </conditionalFormatting>
  <conditionalFormatting sqref="B23">
    <cfRule type="expression" dxfId="97" priority="117" stopIfTrue="1">
      <formula>AD20&gt;0</formula>
    </cfRule>
  </conditionalFormatting>
  <conditionalFormatting sqref="B28">
    <cfRule type="expression" dxfId="96" priority="116" stopIfTrue="1">
      <formula>AD25&gt;0</formula>
    </cfRule>
  </conditionalFormatting>
  <conditionalFormatting sqref="B33">
    <cfRule type="expression" dxfId="95" priority="115" stopIfTrue="1">
      <formula>AD30&gt;0</formula>
    </cfRule>
  </conditionalFormatting>
  <conditionalFormatting sqref="B38">
    <cfRule type="expression" dxfId="94" priority="114" stopIfTrue="1">
      <formula>AD35&gt;0</formula>
    </cfRule>
  </conditionalFormatting>
  <conditionalFormatting sqref="E11">
    <cfRule type="expression" dxfId="93" priority="113" stopIfTrue="1">
      <formula>AND(E11="",E10&gt;0)</formula>
    </cfRule>
  </conditionalFormatting>
  <conditionalFormatting sqref="G11">
    <cfRule type="expression" dxfId="92" priority="112" stopIfTrue="1">
      <formula>AND(G11="",G10&gt;0)</formula>
    </cfRule>
  </conditionalFormatting>
  <conditionalFormatting sqref="I11">
    <cfRule type="expression" dxfId="91" priority="111" stopIfTrue="1">
      <formula>AND(I11="",I10&gt;0)</formula>
    </cfRule>
  </conditionalFormatting>
  <conditionalFormatting sqref="E13">
    <cfRule type="expression" dxfId="90" priority="110" stopIfTrue="1">
      <formula>AND(E13="",E12&gt;0)</formula>
    </cfRule>
  </conditionalFormatting>
  <conditionalFormatting sqref="G13">
    <cfRule type="expression" dxfId="89" priority="109" stopIfTrue="1">
      <formula>AND(G13="",G12&gt;0)</formula>
    </cfRule>
  </conditionalFormatting>
  <conditionalFormatting sqref="I13">
    <cfRule type="expression" dxfId="88" priority="108" stopIfTrue="1">
      <formula>AND(I13="",I12&gt;0)</formula>
    </cfRule>
  </conditionalFormatting>
  <conditionalFormatting sqref="E16">
    <cfRule type="expression" dxfId="87" priority="107" stopIfTrue="1">
      <formula>AND(E16="",E15&gt;0)</formula>
    </cfRule>
  </conditionalFormatting>
  <conditionalFormatting sqref="G16">
    <cfRule type="expression" dxfId="86" priority="106" stopIfTrue="1">
      <formula>AND(G16="",G15&gt;0)</formula>
    </cfRule>
  </conditionalFormatting>
  <conditionalFormatting sqref="I16">
    <cfRule type="expression" dxfId="85" priority="105" stopIfTrue="1">
      <formula>AND(I16="",I15&gt;0)</formula>
    </cfRule>
  </conditionalFormatting>
  <conditionalFormatting sqref="E18">
    <cfRule type="expression" dxfId="84" priority="104" stopIfTrue="1">
      <formula>AND(E18="",E17&gt;0)</formula>
    </cfRule>
  </conditionalFormatting>
  <conditionalFormatting sqref="G18">
    <cfRule type="expression" dxfId="83" priority="103" stopIfTrue="1">
      <formula>AND(G18="",G17&gt;0)</formula>
    </cfRule>
  </conditionalFormatting>
  <conditionalFormatting sqref="I18">
    <cfRule type="expression" dxfId="82" priority="102" stopIfTrue="1">
      <formula>AND(I18="",I17&gt;0)</formula>
    </cfRule>
  </conditionalFormatting>
  <conditionalFormatting sqref="E23">
    <cfRule type="expression" dxfId="81" priority="101" stopIfTrue="1">
      <formula>AND(E23="",E22&gt;0)</formula>
    </cfRule>
  </conditionalFormatting>
  <conditionalFormatting sqref="G23">
    <cfRule type="expression" dxfId="80" priority="100" stopIfTrue="1">
      <formula>AND(G23="",G22&gt;0)</formula>
    </cfRule>
  </conditionalFormatting>
  <conditionalFormatting sqref="I23">
    <cfRule type="expression" dxfId="79" priority="99" stopIfTrue="1">
      <formula>AND(I23="",I22&gt;0)</formula>
    </cfRule>
  </conditionalFormatting>
  <conditionalFormatting sqref="E28">
    <cfRule type="expression" dxfId="78" priority="98" stopIfTrue="1">
      <formula>AND(E28="",E27&gt;0)</formula>
    </cfRule>
  </conditionalFormatting>
  <conditionalFormatting sqref="G28">
    <cfRule type="expression" dxfId="77" priority="97" stopIfTrue="1">
      <formula>AND(G28="",G27&gt;0)</formula>
    </cfRule>
  </conditionalFormatting>
  <conditionalFormatting sqref="I28">
    <cfRule type="expression" dxfId="76" priority="96" stopIfTrue="1">
      <formula>AND(I28="",I27&gt;0)</formula>
    </cfRule>
  </conditionalFormatting>
  <conditionalFormatting sqref="E33">
    <cfRule type="expression" dxfId="75" priority="95" stopIfTrue="1">
      <formula>AND(E33="",E32&gt;0)</formula>
    </cfRule>
  </conditionalFormatting>
  <conditionalFormatting sqref="G33">
    <cfRule type="expression" dxfId="74" priority="94" stopIfTrue="1">
      <formula>AND(G33="",G32&gt;0)</formula>
    </cfRule>
  </conditionalFormatting>
  <conditionalFormatting sqref="I33">
    <cfRule type="expression" dxfId="73" priority="93" stopIfTrue="1">
      <formula>AND(I33="",I32&gt;0)</formula>
    </cfRule>
  </conditionalFormatting>
  <conditionalFormatting sqref="E38">
    <cfRule type="expression" dxfId="72" priority="92" stopIfTrue="1">
      <formula>AND(E38="",E37&gt;0)</formula>
    </cfRule>
  </conditionalFormatting>
  <conditionalFormatting sqref="G38">
    <cfRule type="expression" dxfId="71" priority="91" stopIfTrue="1">
      <formula>AND(G38="",G37&gt;0)</formula>
    </cfRule>
  </conditionalFormatting>
  <conditionalFormatting sqref="I38">
    <cfRule type="expression" dxfId="70" priority="90" stopIfTrue="1">
      <formula>AND(I38="",I37&gt;0)</formula>
    </cfRule>
  </conditionalFormatting>
  <conditionalFormatting sqref="E21">
    <cfRule type="expression" dxfId="69" priority="89" stopIfTrue="1">
      <formula>AND(E21="",E20&gt;0)</formula>
    </cfRule>
  </conditionalFormatting>
  <conditionalFormatting sqref="G21">
    <cfRule type="expression" dxfId="68" priority="88" stopIfTrue="1">
      <formula>AND(G21="",G20&gt;0)</formula>
    </cfRule>
  </conditionalFormatting>
  <conditionalFormatting sqref="I21">
    <cfRule type="expression" dxfId="67" priority="87" stopIfTrue="1">
      <formula>AND(I21="",I20&gt;0)</formula>
    </cfRule>
  </conditionalFormatting>
  <conditionalFormatting sqref="E26">
    <cfRule type="expression" dxfId="66" priority="86" stopIfTrue="1">
      <formula>AND(E26="",E25&gt;0)</formula>
    </cfRule>
  </conditionalFormatting>
  <conditionalFormatting sqref="G26">
    <cfRule type="expression" dxfId="65" priority="85" stopIfTrue="1">
      <formula>AND(G26="",G25&gt;0)</formula>
    </cfRule>
  </conditionalFormatting>
  <conditionalFormatting sqref="I26">
    <cfRule type="expression" dxfId="64" priority="84" stopIfTrue="1">
      <formula>AND(I26="",I25&gt;0)</formula>
    </cfRule>
  </conditionalFormatting>
  <conditionalFormatting sqref="E31">
    <cfRule type="expression" dxfId="63" priority="83" stopIfTrue="1">
      <formula>AND(E31="",E30&gt;0)</formula>
    </cfRule>
  </conditionalFormatting>
  <conditionalFormatting sqref="G31">
    <cfRule type="expression" dxfId="62" priority="82" stopIfTrue="1">
      <formula>AND(G31="",G30&gt;0)</formula>
    </cfRule>
  </conditionalFormatting>
  <conditionalFormatting sqref="I31">
    <cfRule type="expression" dxfId="61" priority="81" stopIfTrue="1">
      <formula>AND(I31="",I30&gt;0)</formula>
    </cfRule>
  </conditionalFormatting>
  <conditionalFormatting sqref="E36">
    <cfRule type="expression" dxfId="60" priority="80" stopIfTrue="1">
      <formula>AND(E36="",E35&gt;0)</formula>
    </cfRule>
  </conditionalFormatting>
  <conditionalFormatting sqref="G36">
    <cfRule type="expression" dxfId="59" priority="79" stopIfTrue="1">
      <formula>AND(G36="",G35&gt;0)</formula>
    </cfRule>
  </conditionalFormatting>
  <conditionalFormatting sqref="I36">
    <cfRule type="expression" dxfId="58" priority="78" stopIfTrue="1">
      <formula>AND(I36="",I35&gt;0)</formula>
    </cfRule>
  </conditionalFormatting>
  <conditionalFormatting sqref="B11">
    <cfRule type="expression" dxfId="57" priority="77" stopIfTrue="1">
      <formula>AND(B11="",E10&gt;0)</formula>
    </cfRule>
  </conditionalFormatting>
  <conditionalFormatting sqref="C11">
    <cfRule type="expression" dxfId="56" priority="76" stopIfTrue="1">
      <formula>AND(C11="",E10&gt;0)</formula>
    </cfRule>
  </conditionalFormatting>
  <conditionalFormatting sqref="B16">
    <cfRule type="expression" dxfId="55" priority="75" stopIfTrue="1">
      <formula>AND(B16="",E15&gt;0)</formula>
    </cfRule>
  </conditionalFormatting>
  <conditionalFormatting sqref="C16">
    <cfRule type="expression" dxfId="54" priority="74" stopIfTrue="1">
      <formula>AND(C16="",E15&gt;0)</formula>
    </cfRule>
  </conditionalFormatting>
  <conditionalFormatting sqref="B21">
    <cfRule type="expression" dxfId="53" priority="73" stopIfTrue="1">
      <formula>AND(B21="",E20&gt;0)</formula>
    </cfRule>
  </conditionalFormatting>
  <conditionalFormatting sqref="C21">
    <cfRule type="expression" dxfId="52" priority="72" stopIfTrue="1">
      <formula>AND(C21="",E20&gt;0)</formula>
    </cfRule>
  </conditionalFormatting>
  <conditionalFormatting sqref="B26">
    <cfRule type="expression" dxfId="51" priority="71" stopIfTrue="1">
      <formula>AND(B26="",E25&gt;0)</formula>
    </cfRule>
  </conditionalFormatting>
  <conditionalFormatting sqref="C26">
    <cfRule type="expression" dxfId="50" priority="70" stopIfTrue="1">
      <formula>AND(C26="",E25&gt;0)</formula>
    </cfRule>
  </conditionalFormatting>
  <conditionalFormatting sqref="B31">
    <cfRule type="expression" dxfId="49" priority="69" stopIfTrue="1">
      <formula>AND(B31="",E30&gt;0)</formula>
    </cfRule>
  </conditionalFormatting>
  <conditionalFormatting sqref="C31">
    <cfRule type="expression" dxfId="48" priority="68" stopIfTrue="1">
      <formula>AND(C31="",E30&gt;0)</formula>
    </cfRule>
  </conditionalFormatting>
  <conditionalFormatting sqref="B36">
    <cfRule type="expression" dxfId="47" priority="67" stopIfTrue="1">
      <formula>AND(B36="",E35&gt;0)</formula>
    </cfRule>
  </conditionalFormatting>
  <conditionalFormatting sqref="C36">
    <cfRule type="expression" dxfId="46" priority="66" stopIfTrue="1">
      <formula>AND(C36="",E35&gt;0)</formula>
    </cfRule>
  </conditionalFormatting>
  <conditionalFormatting sqref="C16">
    <cfRule type="expression" dxfId="45" priority="65" stopIfTrue="1">
      <formula>AND(C16="",E15&gt;0)</formula>
    </cfRule>
  </conditionalFormatting>
  <conditionalFormatting sqref="C21">
    <cfRule type="expression" dxfId="44" priority="64" stopIfTrue="1">
      <formula>AND(C21="",E20&gt;0)</formula>
    </cfRule>
  </conditionalFormatting>
  <conditionalFormatting sqref="C26">
    <cfRule type="expression" dxfId="43" priority="63" stopIfTrue="1">
      <formula>AND(C26="",E25&gt;0)</formula>
    </cfRule>
  </conditionalFormatting>
  <conditionalFormatting sqref="C31">
    <cfRule type="expression" dxfId="42" priority="62" stopIfTrue="1">
      <formula>AND(C31="",E30&gt;0)</formula>
    </cfRule>
  </conditionalFormatting>
  <conditionalFormatting sqref="C36">
    <cfRule type="expression" dxfId="41" priority="61" stopIfTrue="1">
      <formula>AND(C36="",E35&gt;0)</formula>
    </cfRule>
  </conditionalFormatting>
  <conditionalFormatting sqref="C16">
    <cfRule type="expression" dxfId="40" priority="45" stopIfTrue="1">
      <formula>AND(C16="",E15&gt;0)</formula>
    </cfRule>
  </conditionalFormatting>
  <conditionalFormatting sqref="C21">
    <cfRule type="expression" dxfId="39" priority="44" stopIfTrue="1">
      <formula>AND(C21="",E20&gt;0)</formula>
    </cfRule>
  </conditionalFormatting>
  <conditionalFormatting sqref="C26">
    <cfRule type="expression" dxfId="38" priority="43" stopIfTrue="1">
      <formula>AND(C26="",E25&gt;0)</formula>
    </cfRule>
  </conditionalFormatting>
  <conditionalFormatting sqref="C31">
    <cfRule type="expression" dxfId="37" priority="42" stopIfTrue="1">
      <formula>AND(C31="",E30&gt;0)</formula>
    </cfRule>
  </conditionalFormatting>
  <conditionalFormatting sqref="C36">
    <cfRule type="expression" dxfId="36" priority="41" stopIfTrue="1">
      <formula>AND(C36="",E35&gt;0)</formula>
    </cfRule>
  </conditionalFormatting>
  <conditionalFormatting sqref="L13:N13">
    <cfRule type="cellIs" dxfId="35" priority="38" stopIfTrue="1" operator="equal">
      <formula>"ﾅﾝﾊﾞｰｶｰﾄﾞ確認下さい"</formula>
    </cfRule>
  </conditionalFormatting>
  <conditionalFormatting sqref="L11:N11">
    <cfRule type="cellIs" dxfId="34" priority="40" stopIfTrue="1" operator="equal">
      <formula>"ﾅﾝﾊﾞｰｶｰﾄﾞ確認下さい"</formula>
    </cfRule>
  </conditionalFormatting>
  <conditionalFormatting sqref="L10">
    <cfRule type="cellIs" dxfId="33" priority="39" stopIfTrue="1" operator="notEqual">
      <formula>1</formula>
    </cfRule>
  </conditionalFormatting>
  <conditionalFormatting sqref="N10">
    <cfRule type="cellIs" dxfId="32" priority="37" stopIfTrue="1" operator="notEqual">
      <formula>1</formula>
    </cfRule>
  </conditionalFormatting>
  <conditionalFormatting sqref="L12">
    <cfRule type="cellIs" dxfId="31" priority="36" stopIfTrue="1" operator="notEqual">
      <formula>1</formula>
    </cfRule>
  </conditionalFormatting>
  <conditionalFormatting sqref="N12">
    <cfRule type="cellIs" dxfId="30" priority="35" stopIfTrue="1" operator="notEqual">
      <formula>1</formula>
    </cfRule>
  </conditionalFormatting>
  <conditionalFormatting sqref="L18">
    <cfRule type="cellIs" dxfId="29" priority="32" stopIfTrue="1" operator="equal">
      <formula>"ﾅﾝﾊﾞｰｶｰﾄﾞ確認下さい"</formula>
    </cfRule>
  </conditionalFormatting>
  <conditionalFormatting sqref="L16:N16">
    <cfRule type="cellIs" dxfId="28" priority="34" stopIfTrue="1" operator="equal">
      <formula>"ﾅﾝﾊﾞｰｶｰﾄﾞ確認下さい"</formula>
    </cfRule>
  </conditionalFormatting>
  <conditionalFormatting sqref="L15">
    <cfRule type="cellIs" dxfId="27" priority="33" stopIfTrue="1" operator="notEqual">
      <formula>1</formula>
    </cfRule>
  </conditionalFormatting>
  <conditionalFormatting sqref="N15">
    <cfRule type="cellIs" dxfId="26" priority="31" stopIfTrue="1" operator="notEqual">
      <formula>1</formula>
    </cfRule>
  </conditionalFormatting>
  <conditionalFormatting sqref="L17">
    <cfRule type="cellIs" dxfId="25" priority="30" stopIfTrue="1" operator="notEqual">
      <formula>1</formula>
    </cfRule>
  </conditionalFormatting>
  <conditionalFormatting sqref="N17">
    <cfRule type="cellIs" dxfId="24" priority="29" stopIfTrue="1" operator="notEqual">
      <formula>1</formula>
    </cfRule>
  </conditionalFormatting>
  <conditionalFormatting sqref="L21:N21">
    <cfRule type="cellIs" dxfId="23" priority="28" stopIfTrue="1" operator="equal">
      <formula>"ﾅﾝﾊﾞｰｶｰﾄﾞ確認下さい"</formula>
    </cfRule>
  </conditionalFormatting>
  <conditionalFormatting sqref="L20">
    <cfRule type="cellIs" dxfId="22" priority="27" stopIfTrue="1" operator="notEqual">
      <formula>1</formula>
    </cfRule>
  </conditionalFormatting>
  <conditionalFormatting sqref="N20">
    <cfRule type="cellIs" dxfId="21" priority="25" stopIfTrue="1" operator="notEqual">
      <formula>1</formula>
    </cfRule>
  </conditionalFormatting>
  <conditionalFormatting sqref="L22">
    <cfRule type="cellIs" dxfId="20" priority="24" stopIfTrue="1" operator="notEqual">
      <formula>1</formula>
    </cfRule>
  </conditionalFormatting>
  <conditionalFormatting sqref="N22">
    <cfRule type="cellIs" dxfId="19" priority="23" stopIfTrue="1" operator="notEqual">
      <formula>1</formula>
    </cfRule>
  </conditionalFormatting>
  <conditionalFormatting sqref="L26:N26">
    <cfRule type="cellIs" dxfId="18" priority="22" stopIfTrue="1" operator="equal">
      <formula>"ﾅﾝﾊﾞｰｶｰﾄﾞ確認下さい"</formula>
    </cfRule>
  </conditionalFormatting>
  <conditionalFormatting sqref="L25">
    <cfRule type="cellIs" dxfId="17" priority="21" stopIfTrue="1" operator="notEqual">
      <formula>1</formula>
    </cfRule>
  </conditionalFormatting>
  <conditionalFormatting sqref="N25">
    <cfRule type="cellIs" dxfId="16" priority="19" stopIfTrue="1" operator="notEqual">
      <formula>1</formula>
    </cfRule>
  </conditionalFormatting>
  <conditionalFormatting sqref="L27">
    <cfRule type="cellIs" dxfId="15" priority="18" stopIfTrue="1" operator="notEqual">
      <formula>1</formula>
    </cfRule>
  </conditionalFormatting>
  <conditionalFormatting sqref="N27">
    <cfRule type="cellIs" dxfId="14" priority="17" stopIfTrue="1" operator="notEqual">
      <formula>1</formula>
    </cfRule>
  </conditionalFormatting>
  <conditionalFormatting sqref="L31:N31">
    <cfRule type="cellIs" dxfId="13" priority="16" stopIfTrue="1" operator="equal">
      <formula>"ﾅﾝﾊﾞｰｶｰﾄﾞ確認下さい"</formula>
    </cfRule>
  </conditionalFormatting>
  <conditionalFormatting sqref="L30">
    <cfRule type="cellIs" dxfId="12" priority="15" stopIfTrue="1" operator="notEqual">
      <formula>1</formula>
    </cfRule>
  </conditionalFormatting>
  <conditionalFormatting sqref="N30">
    <cfRule type="cellIs" dxfId="11" priority="13" stopIfTrue="1" operator="notEqual">
      <formula>1</formula>
    </cfRule>
  </conditionalFormatting>
  <conditionalFormatting sqref="L32">
    <cfRule type="cellIs" dxfId="10" priority="12" stopIfTrue="1" operator="notEqual">
      <formula>1</formula>
    </cfRule>
  </conditionalFormatting>
  <conditionalFormatting sqref="N32">
    <cfRule type="cellIs" dxfId="9" priority="11" stopIfTrue="1" operator="notEqual">
      <formula>1</formula>
    </cfRule>
  </conditionalFormatting>
  <conditionalFormatting sqref="L36:N36">
    <cfRule type="cellIs" dxfId="8" priority="10" stopIfTrue="1" operator="equal">
      <formula>"ﾅﾝﾊﾞｰｶｰﾄﾞ確認下さい"</formula>
    </cfRule>
  </conditionalFormatting>
  <conditionalFormatting sqref="L35">
    <cfRule type="cellIs" dxfId="7" priority="9" stopIfTrue="1" operator="notEqual">
      <formula>1</formula>
    </cfRule>
  </conditionalFormatting>
  <conditionalFormatting sqref="N35">
    <cfRule type="cellIs" dxfId="6" priority="7" stopIfTrue="1" operator="notEqual">
      <formula>1</formula>
    </cfRule>
  </conditionalFormatting>
  <conditionalFormatting sqref="L37">
    <cfRule type="cellIs" dxfId="5" priority="6" stopIfTrue="1" operator="notEqual">
      <formula>1</formula>
    </cfRule>
  </conditionalFormatting>
  <conditionalFormatting sqref="N37">
    <cfRule type="cellIs" dxfId="4" priority="5" stopIfTrue="1" operator="notEqual">
      <formula>1</formula>
    </cfRule>
  </conditionalFormatting>
  <conditionalFormatting sqref="L23">
    <cfRule type="cellIs" dxfId="3" priority="4" stopIfTrue="1" operator="equal">
      <formula>"ﾅﾝﾊﾞｰｶｰﾄﾞ確認下さい"</formula>
    </cfRule>
  </conditionalFormatting>
  <conditionalFormatting sqref="L28">
    <cfRule type="cellIs" dxfId="2" priority="3" stopIfTrue="1" operator="equal">
      <formula>"ﾅﾝﾊﾞｰｶｰﾄﾞ確認下さい"</formula>
    </cfRule>
  </conditionalFormatting>
  <conditionalFormatting sqref="L33">
    <cfRule type="cellIs" dxfId="1" priority="2" stopIfTrue="1" operator="equal">
      <formula>"ﾅﾝﾊﾞｰｶｰﾄﾞ確認下さい"</formula>
    </cfRule>
  </conditionalFormatting>
  <conditionalFormatting sqref="L38">
    <cfRule type="cellIs" dxfId="0" priority="1" stopIfTrue="1" operator="equal">
      <formula>"ﾅﾝﾊﾞｰｶｰﾄﾞ確認下さい"</formula>
    </cfRule>
  </conditionalFormatting>
  <dataValidations count="8">
    <dataValidation imeMode="halfKatakana" showInputMessage="1" showErrorMessage="1" sqref="E33 G33 I11 E13 G31 G11 E11 G16 E16 G13 I16 E38 E18 G18 G38 G21 E21 E23 G23 I21 G26 E26 E28 G28 I26 E31 I31 G36 E36 I36" xr:uid="{00000000-0002-0000-0200-000000000000}"/>
    <dataValidation type="whole" allowBlank="1" showInputMessage="1" showErrorMessage="1" sqref="C13 C18 C23 C28 C33 C38" xr:uid="{00000000-0002-0000-0200-000001000000}">
      <formula1>1111</formula1>
      <formula2>999999</formula2>
    </dataValidation>
    <dataValidation imeMode="disabled" allowBlank="1" showInputMessage="1" showErrorMessage="1" sqref="H15 F15 D15 H12 F12 D12 H10 F10 D10 H17 F17 D17 H20 F20 D20 H22 F22 D22 H25 F25 D25 H27 F27 D27 H30 F30 D30 H32 F32 D32 H35 F35 D35 H37 F37 D37" xr:uid="{00000000-0002-0000-0200-000002000000}"/>
    <dataValidation imeMode="hiragana" allowBlank="1" showInputMessage="1" showErrorMessage="1" sqref="I15 G15 E15 I12 G12 E12 I10 G10 E10 I17 G17 E17 I20 G20 E20 I22 G22 E22 I25 G25 E25 I27 G27 E27 I30 G30 E30 I32 G32 E32 I35 G35 E35 I37 G37 E37" xr:uid="{00000000-0002-0000-0200-000003000000}"/>
    <dataValidation type="list" allowBlank="1" showInputMessage="1" showErrorMessage="1" sqref="B11 B36 B21 B16 B26 B31" xr:uid="{00000000-0002-0000-0200-000004000000}">
      <formula1>$P$5:$Q$5</formula1>
    </dataValidation>
    <dataValidation type="list" allowBlank="1" showInputMessage="1" showErrorMessage="1" sqref="B13 B38 B28 B23 B18 B33" xr:uid="{00000000-0002-0000-0200-000005000000}">
      <formula1>$P$8:$U$8</formula1>
    </dataValidation>
    <dataValidation type="list" allowBlank="1" showInputMessage="1" showErrorMessage="1" sqref="C11 C36 C26 C21 C16 C31" xr:uid="{00000000-0002-0000-0200-000006000000}">
      <formula1>$P$6:$Q$6</formula1>
    </dataValidation>
    <dataValidation type="list" allowBlank="1" showInputMessage="1" showErrorMessage="1" sqref="D33 F33 H33 D13 F13 H13 H11 F11 D11 H16 F16 D16 D38 F38 H38 D18 F18 H18 H21 F21 D21 D23 F23 H23 H26 F26 D26 D28 F28 H28 H31 F31 D31 H36 F36 D36" xr:uid="{00000000-0002-0000-0200-000007000000}">
      <formula1>$P$7:$W$7</formula1>
    </dataValidation>
  </dataValidations>
  <printOptions horizontalCentered="1"/>
  <pageMargins left="0" right="0" top="0" bottom="0" header="0.11811023622047245" footer="0.19685039370078741"/>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エントリーについての注意と手順</vt:lpstr>
      <vt:lpstr>個人種目申込一覧表</vt:lpstr>
      <vt:lpstr>リレー申込票</vt:lpstr>
      <vt:lpstr>リレー申込票!Print_Area</vt:lpstr>
      <vt:lpstr>個人種目申込一覧表!Print_Area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Aoyama Koichi</cp:lastModifiedBy>
  <cp:lastPrinted>2015-12-05T07:03:03Z</cp:lastPrinted>
  <dcterms:created xsi:type="dcterms:W3CDTF">2009-03-04T01:02:54Z</dcterms:created>
  <dcterms:modified xsi:type="dcterms:W3CDTF">2021-03-09T10:27:59Z</dcterms:modified>
</cp:coreProperties>
</file>