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デスクトップ青山さんからのデータ\00中信スプリングトライアル\スプリングトライアル中信2020\"/>
    </mc:Choice>
  </mc:AlternateContent>
  <bookViews>
    <workbookView xWindow="-120" yWindow="-120" windowWidth="29040" windowHeight="15840" activeTab="1"/>
  </bookViews>
  <sheets>
    <sheet name="エントリーについての注意と手順" sheetId="6" r:id="rId1"/>
    <sheet name="個人種目申込一覧表" sheetId="1" r:id="rId2"/>
    <sheet name="リレー申込票" sheetId="2" state="hidden" r:id="rId3"/>
  </sheets>
  <definedNames>
    <definedName name="_xlnm.Print_Area" localSheetId="2">リレー申込票!$A:$J</definedName>
    <definedName name="_xlnm.Print_Area" localSheetId="1">個人種目申込一覧表!$A:$I</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6" i="2" l="1"/>
  <c r="R36" i="2"/>
  <c r="S36" i="2"/>
  <c r="V31" i="2"/>
  <c r="R31" i="2"/>
  <c r="S31" i="2" s="1"/>
  <c r="R26" i="2"/>
  <c r="S26" i="2" s="1"/>
  <c r="R21" i="2"/>
  <c r="S21" i="2"/>
  <c r="R16" i="2"/>
  <c r="S16" i="2"/>
  <c r="R11" i="2"/>
  <c r="J17" i="1"/>
  <c r="J19" i="1"/>
  <c r="J21" i="1"/>
  <c r="J23" i="1"/>
  <c r="J25" i="1"/>
  <c r="J27" i="1"/>
  <c r="J29" i="1"/>
  <c r="J31" i="1"/>
  <c r="J33" i="1"/>
  <c r="J35" i="1"/>
  <c r="J37" i="1"/>
  <c r="J39" i="1"/>
  <c r="J41" i="1"/>
  <c r="J43" i="1"/>
  <c r="J45" i="1"/>
  <c r="J47" i="1"/>
  <c r="J49" i="1"/>
  <c r="J51" i="1"/>
  <c r="J53" i="1"/>
  <c r="J55" i="1"/>
  <c r="J57" i="1"/>
  <c r="J59" i="1"/>
  <c r="J61" i="1"/>
  <c r="J63" i="1"/>
  <c r="J65" i="1"/>
  <c r="J67" i="1"/>
  <c r="J69" i="1"/>
  <c r="J71" i="1"/>
  <c r="J73" i="1"/>
  <c r="J75" i="1"/>
  <c r="J77" i="1"/>
  <c r="J79" i="1"/>
  <c r="J81" i="1"/>
  <c r="J83" i="1"/>
  <c r="J85" i="1"/>
  <c r="J87" i="1"/>
  <c r="J89" i="1"/>
  <c r="J91" i="1"/>
  <c r="J93" i="1"/>
  <c r="J95" i="1"/>
  <c r="J97" i="1"/>
  <c r="J99" i="1"/>
  <c r="J101" i="1"/>
  <c r="J103" i="1"/>
  <c r="J105" i="1"/>
  <c r="J107" i="1"/>
  <c r="J109" i="1"/>
  <c r="J111" i="1"/>
  <c r="J113" i="1"/>
  <c r="N37" i="2"/>
  <c r="L37" i="2"/>
  <c r="N35" i="2"/>
  <c r="L35" i="2"/>
  <c r="N32" i="2"/>
  <c r="L32" i="2"/>
  <c r="N30" i="2"/>
  <c r="L30" i="2"/>
  <c r="N27" i="2"/>
  <c r="L27" i="2"/>
  <c r="N25" i="2"/>
  <c r="L25" i="2"/>
  <c r="N22" i="2"/>
  <c r="L22" i="2"/>
  <c r="N20" i="2"/>
  <c r="L20" i="2"/>
  <c r="N17" i="2"/>
  <c r="L17" i="2"/>
  <c r="N15" i="2"/>
  <c r="L15" i="2"/>
  <c r="N12" i="2"/>
  <c r="L12" i="2"/>
  <c r="N10" i="2"/>
  <c r="L10" i="2"/>
  <c r="J15" i="1"/>
  <c r="P113" i="1"/>
  <c r="P111" i="1"/>
  <c r="P109" i="1"/>
  <c r="P107" i="1"/>
  <c r="P105" i="1"/>
  <c r="P103" i="1"/>
  <c r="P101" i="1"/>
  <c r="P99" i="1"/>
  <c r="P97" i="1"/>
  <c r="P95" i="1"/>
  <c r="P93" i="1"/>
  <c r="P91" i="1"/>
  <c r="P89" i="1"/>
  <c r="P87" i="1"/>
  <c r="P85" i="1"/>
  <c r="P83" i="1"/>
  <c r="P81" i="1"/>
  <c r="P79" i="1"/>
  <c r="P77" i="1"/>
  <c r="P75" i="1"/>
  <c r="P73" i="1"/>
  <c r="P71" i="1"/>
  <c r="P69" i="1"/>
  <c r="P67" i="1"/>
  <c r="P65" i="1"/>
  <c r="P63" i="1"/>
  <c r="P61" i="1"/>
  <c r="P59" i="1"/>
  <c r="P57" i="1"/>
  <c r="P55" i="1"/>
  <c r="P53" i="1"/>
  <c r="P51" i="1"/>
  <c r="P49" i="1"/>
  <c r="P47" i="1"/>
  <c r="P45" i="1"/>
  <c r="P43" i="1"/>
  <c r="P41" i="1"/>
  <c r="P39" i="1"/>
  <c r="P37" i="1"/>
  <c r="P35" i="1"/>
  <c r="P33" i="1"/>
  <c r="P31" i="1"/>
  <c r="P29" i="1"/>
  <c r="P27" i="1"/>
  <c r="P25" i="1"/>
  <c r="P23" i="1"/>
  <c r="P21" i="1"/>
  <c r="P19" i="1"/>
  <c r="P17" i="1"/>
  <c r="P15" i="1"/>
  <c r="AC15" i="1"/>
  <c r="AG113" i="1"/>
  <c r="AH113" i="1"/>
  <c r="AG111" i="1"/>
  <c r="AH111" i="1" s="1"/>
  <c r="AG109" i="1"/>
  <c r="AH109" i="1" s="1"/>
  <c r="AG107" i="1"/>
  <c r="AH107" i="1"/>
  <c r="AG105" i="1"/>
  <c r="AH105" i="1"/>
  <c r="AG103" i="1"/>
  <c r="AH103" i="1" s="1"/>
  <c r="AG101" i="1"/>
  <c r="AH101" i="1" s="1"/>
  <c r="AG99" i="1"/>
  <c r="AH99" i="1"/>
  <c r="AG97" i="1"/>
  <c r="AH97" i="1"/>
  <c r="AG95" i="1"/>
  <c r="AH95" i="1" s="1"/>
  <c r="AG93" i="1"/>
  <c r="AH93" i="1" s="1"/>
  <c r="AG91" i="1"/>
  <c r="AH91" i="1"/>
  <c r="AG89" i="1"/>
  <c r="AH89" i="1"/>
  <c r="AG87" i="1"/>
  <c r="AH87" i="1" s="1"/>
  <c r="AG85" i="1"/>
  <c r="AH85" i="1" s="1"/>
  <c r="AG83" i="1"/>
  <c r="AH83" i="1"/>
  <c r="AG81" i="1"/>
  <c r="AH81" i="1"/>
  <c r="AG79" i="1"/>
  <c r="AH79" i="1" s="1"/>
  <c r="AG77" i="1"/>
  <c r="AH77" i="1" s="1"/>
  <c r="AG75" i="1"/>
  <c r="AH75" i="1"/>
  <c r="AG73" i="1"/>
  <c r="AH73" i="1"/>
  <c r="AG71" i="1"/>
  <c r="AH71" i="1" s="1"/>
  <c r="AG69" i="1"/>
  <c r="AH69" i="1" s="1"/>
  <c r="AG67" i="1"/>
  <c r="AH67" i="1"/>
  <c r="AG65" i="1"/>
  <c r="AH65" i="1"/>
  <c r="AG63" i="1"/>
  <c r="AH63" i="1" s="1"/>
  <c r="AG61" i="1"/>
  <c r="AH61" i="1" s="1"/>
  <c r="AG59" i="1"/>
  <c r="AH59" i="1"/>
  <c r="AG57" i="1"/>
  <c r="AH57" i="1"/>
  <c r="AG55" i="1"/>
  <c r="AH55" i="1" s="1"/>
  <c r="AG53" i="1"/>
  <c r="AH53" i="1" s="1"/>
  <c r="AG51" i="1"/>
  <c r="AH51" i="1"/>
  <c r="AG49" i="1"/>
  <c r="AH49" i="1"/>
  <c r="AG47" i="1"/>
  <c r="AH47" i="1" s="1"/>
  <c r="AG45" i="1"/>
  <c r="AH45" i="1" s="1"/>
  <c r="AG43" i="1"/>
  <c r="AH43" i="1"/>
  <c r="AG41" i="1"/>
  <c r="AH41" i="1"/>
  <c r="AG39" i="1"/>
  <c r="AH39" i="1" s="1"/>
  <c r="AG37" i="1"/>
  <c r="AH37" i="1" s="1"/>
  <c r="AG35" i="1"/>
  <c r="AH35" i="1"/>
  <c r="AG33" i="1"/>
  <c r="AH33" i="1"/>
  <c r="AG31" i="1"/>
  <c r="AH31" i="1" s="1"/>
  <c r="AG29" i="1"/>
  <c r="AH29" i="1" s="1"/>
  <c r="AG27" i="1"/>
  <c r="AH27" i="1"/>
  <c r="AG25" i="1"/>
  <c r="AH25" i="1"/>
  <c r="AG23" i="1"/>
  <c r="AH23" i="1" s="1"/>
  <c r="AG21" i="1"/>
  <c r="AH21" i="1" s="1"/>
  <c r="AG19" i="1"/>
  <c r="AH19" i="1"/>
  <c r="AG17" i="1"/>
  <c r="AH17" i="1"/>
  <c r="AP120" i="1"/>
  <c r="AP119" i="1"/>
  <c r="AI120" i="1"/>
  <c r="AJ120" i="1" s="1"/>
  <c r="AI119" i="1"/>
  <c r="AJ119" i="1"/>
  <c r="AI118" i="1"/>
  <c r="AJ118" i="1"/>
  <c r="AI117" i="1"/>
  <c r="AJ117" i="1" s="1"/>
  <c r="AI116" i="1"/>
  <c r="AJ116" i="1" s="1"/>
  <c r="AI115" i="1"/>
  <c r="AJ115" i="1"/>
  <c r="AC120" i="1"/>
  <c r="AD120" i="1"/>
  <c r="AC119" i="1"/>
  <c r="AD119" i="1" s="1"/>
  <c r="AE119" i="1" s="1"/>
  <c r="AC118" i="1"/>
  <c r="AD118" i="1"/>
  <c r="AC117" i="1"/>
  <c r="AD117" i="1" s="1"/>
  <c r="AC116" i="1"/>
  <c r="AD116" i="1"/>
  <c r="AC115" i="1"/>
  <c r="AD115" i="1" s="1"/>
  <c r="AE115" i="1" s="1"/>
  <c r="AI113" i="1"/>
  <c r="AJ113" i="1"/>
  <c r="AI111" i="1"/>
  <c r="AJ111" i="1" s="1"/>
  <c r="AI109" i="1"/>
  <c r="AJ109" i="1" s="1"/>
  <c r="AI107" i="1"/>
  <c r="AJ107" i="1"/>
  <c r="AI105" i="1"/>
  <c r="AJ105" i="1" s="1"/>
  <c r="AI103" i="1"/>
  <c r="AJ103" i="1"/>
  <c r="AI101" i="1"/>
  <c r="AI99" i="1"/>
  <c r="AJ99" i="1" s="1"/>
  <c r="AI97" i="1"/>
  <c r="AJ97" i="1"/>
  <c r="AI95" i="1"/>
  <c r="AJ95" i="1"/>
  <c r="AI93" i="1"/>
  <c r="AJ93" i="1" s="1"/>
  <c r="AI91" i="1"/>
  <c r="AJ91" i="1" s="1"/>
  <c r="AI89" i="1"/>
  <c r="AJ89" i="1"/>
  <c r="AI87" i="1"/>
  <c r="AJ87" i="1"/>
  <c r="AI85" i="1"/>
  <c r="AJ85" i="1" s="1"/>
  <c r="AI83" i="1"/>
  <c r="AJ83" i="1"/>
  <c r="AI81" i="1"/>
  <c r="AJ81" i="1"/>
  <c r="AI79" i="1"/>
  <c r="AJ79" i="1" s="1"/>
  <c r="AI77" i="1"/>
  <c r="AJ77" i="1" s="1"/>
  <c r="AI75" i="1"/>
  <c r="AJ75" i="1"/>
  <c r="AI73" i="1"/>
  <c r="AJ73" i="1"/>
  <c r="AI71" i="1"/>
  <c r="AJ71" i="1" s="1"/>
  <c r="AI69" i="1"/>
  <c r="AJ69" i="1"/>
  <c r="AI67" i="1"/>
  <c r="AJ67" i="1"/>
  <c r="AI65" i="1"/>
  <c r="AJ65" i="1" s="1"/>
  <c r="AI63" i="1"/>
  <c r="AJ63" i="1" s="1"/>
  <c r="AI61" i="1"/>
  <c r="AJ61" i="1"/>
  <c r="AI59" i="1"/>
  <c r="AJ59" i="1" s="1"/>
  <c r="AI57" i="1"/>
  <c r="AJ57" i="1" s="1"/>
  <c r="AI55" i="1"/>
  <c r="AJ55" i="1"/>
  <c r="AI53" i="1"/>
  <c r="AJ53" i="1"/>
  <c r="AI51" i="1"/>
  <c r="AJ51" i="1" s="1"/>
  <c r="AI49" i="1"/>
  <c r="AJ49" i="1"/>
  <c r="AI47" i="1"/>
  <c r="AJ47" i="1"/>
  <c r="AI45" i="1"/>
  <c r="AJ45" i="1" s="1"/>
  <c r="AI43" i="1"/>
  <c r="AJ43" i="1" s="1"/>
  <c r="AI41" i="1"/>
  <c r="AJ41" i="1"/>
  <c r="AI39" i="1"/>
  <c r="AJ39" i="1"/>
  <c r="AI37" i="1"/>
  <c r="AJ37" i="1" s="1"/>
  <c r="AI35" i="1"/>
  <c r="AJ35" i="1" s="1"/>
  <c r="AI33" i="1"/>
  <c r="AJ33" i="1"/>
  <c r="AI31" i="1"/>
  <c r="AJ31" i="1"/>
  <c r="AI29" i="1"/>
  <c r="AJ29" i="1" s="1"/>
  <c r="AI27" i="1"/>
  <c r="AI25" i="1"/>
  <c r="AJ25" i="1"/>
  <c r="AI23" i="1"/>
  <c r="AJ23" i="1" s="1"/>
  <c r="AI21" i="1"/>
  <c r="AI19" i="1"/>
  <c r="AJ19" i="1"/>
  <c r="AI17" i="1"/>
  <c r="AJ17" i="1" s="1"/>
  <c r="AI15" i="1"/>
  <c r="AK75" i="1" s="1"/>
  <c r="AL75" i="1" s="1"/>
  <c r="AP155" i="1"/>
  <c r="AP154" i="1"/>
  <c r="AP153" i="1"/>
  <c r="AP152" i="1"/>
  <c r="AP148" i="1"/>
  <c r="AP147" i="1"/>
  <c r="AP146" i="1"/>
  <c r="AP145" i="1"/>
  <c r="AP144" i="1"/>
  <c r="AP143" i="1"/>
  <c r="AP141" i="1"/>
  <c r="AP140" i="1"/>
  <c r="AP139" i="1"/>
  <c r="AP138" i="1"/>
  <c r="AP137" i="1"/>
  <c r="AP136" i="1"/>
  <c r="AP134" i="1"/>
  <c r="AP133" i="1"/>
  <c r="AP132" i="1"/>
  <c r="AP131" i="1"/>
  <c r="AP130" i="1"/>
  <c r="AP129" i="1"/>
  <c r="AP127" i="1"/>
  <c r="AP126" i="1"/>
  <c r="AP125" i="1"/>
  <c r="AP124" i="1"/>
  <c r="AP123" i="1"/>
  <c r="AI155" i="1"/>
  <c r="AJ155" i="1" s="1"/>
  <c r="AI154" i="1"/>
  <c r="AJ154" i="1" s="1"/>
  <c r="AI153" i="1"/>
  <c r="AJ153" i="1"/>
  <c r="AI152" i="1"/>
  <c r="AJ152" i="1" s="1"/>
  <c r="AN152" i="1" s="1"/>
  <c r="AI151" i="1"/>
  <c r="AJ151" i="1"/>
  <c r="AI150" i="1"/>
  <c r="AJ150" i="1"/>
  <c r="AI148" i="1"/>
  <c r="AJ148" i="1" s="1"/>
  <c r="AI147" i="1"/>
  <c r="AJ147" i="1" s="1"/>
  <c r="AI146" i="1"/>
  <c r="AJ146" i="1" s="1"/>
  <c r="AI145" i="1"/>
  <c r="AJ145" i="1" s="1"/>
  <c r="AN145" i="1" s="1"/>
  <c r="AI144" i="1"/>
  <c r="AJ144" i="1" s="1"/>
  <c r="AI143" i="1"/>
  <c r="AJ143" i="1"/>
  <c r="AI141" i="1"/>
  <c r="AJ141" i="1"/>
  <c r="AI140" i="1"/>
  <c r="AJ140" i="1" s="1"/>
  <c r="AI139" i="1"/>
  <c r="AJ139" i="1"/>
  <c r="AI138" i="1"/>
  <c r="AJ138" i="1" s="1"/>
  <c r="AI137" i="1"/>
  <c r="AJ137" i="1"/>
  <c r="AI136" i="1"/>
  <c r="AJ136" i="1" s="1"/>
  <c r="AI134" i="1"/>
  <c r="AJ134" i="1"/>
  <c r="AI133" i="1"/>
  <c r="AJ133" i="1" s="1"/>
  <c r="AI132" i="1"/>
  <c r="AJ132" i="1"/>
  <c r="AI131" i="1"/>
  <c r="AJ131" i="1" s="1"/>
  <c r="AI130" i="1"/>
  <c r="AJ130" i="1"/>
  <c r="AI129" i="1"/>
  <c r="AJ129" i="1"/>
  <c r="AI127" i="1"/>
  <c r="AJ127" i="1" s="1"/>
  <c r="AI126" i="1"/>
  <c r="AJ126" i="1" s="1"/>
  <c r="AN126" i="1" s="1"/>
  <c r="AI125" i="1"/>
  <c r="AJ125" i="1"/>
  <c r="AI124" i="1"/>
  <c r="AJ124" i="1"/>
  <c r="AI123" i="1"/>
  <c r="AJ123" i="1" s="1"/>
  <c r="AI122" i="1"/>
  <c r="AJ122" i="1" s="1"/>
  <c r="AC155" i="1"/>
  <c r="AD155" i="1"/>
  <c r="AC154" i="1"/>
  <c r="AD154" i="1"/>
  <c r="AC153" i="1"/>
  <c r="AD153" i="1" s="1"/>
  <c r="AE153" i="1" s="1"/>
  <c r="AC152" i="1"/>
  <c r="AD152" i="1" s="1"/>
  <c r="AE152" i="1" s="1"/>
  <c r="AC151" i="1"/>
  <c r="AD151" i="1"/>
  <c r="AC150" i="1"/>
  <c r="AD150" i="1"/>
  <c r="AC148" i="1"/>
  <c r="AD148" i="1" s="1"/>
  <c r="AC147" i="1"/>
  <c r="AD147" i="1" s="1"/>
  <c r="AC146" i="1"/>
  <c r="AD146" i="1"/>
  <c r="AC145" i="1"/>
  <c r="AD145" i="1"/>
  <c r="AC144" i="1"/>
  <c r="AD144" i="1" s="1"/>
  <c r="AC143" i="1"/>
  <c r="AD143" i="1" s="1"/>
  <c r="AC141" i="1"/>
  <c r="AD141" i="1"/>
  <c r="AC140" i="1"/>
  <c r="AD140" i="1"/>
  <c r="AC139" i="1"/>
  <c r="AD139" i="1" s="1"/>
  <c r="AE139" i="1" s="1"/>
  <c r="AC138" i="1"/>
  <c r="AD138" i="1" s="1"/>
  <c r="AC137" i="1"/>
  <c r="AD137" i="1"/>
  <c r="AC136" i="1"/>
  <c r="AD136" i="1"/>
  <c r="AC134" i="1"/>
  <c r="AD134" i="1" s="1"/>
  <c r="AE134" i="1" s="1"/>
  <c r="AC133" i="1"/>
  <c r="AD133" i="1" s="1"/>
  <c r="AE133" i="1" s="1"/>
  <c r="AC132" i="1"/>
  <c r="AD132" i="1" s="1"/>
  <c r="AE132" i="1" s="1"/>
  <c r="AC131" i="1"/>
  <c r="AD131" i="1" s="1"/>
  <c r="AE131" i="1" s="1"/>
  <c r="AC130" i="1"/>
  <c r="AD130" i="1" s="1"/>
  <c r="AE130" i="1" s="1"/>
  <c r="AC129" i="1"/>
  <c r="AD129" i="1"/>
  <c r="AC127" i="1"/>
  <c r="AD127" i="1"/>
  <c r="AC126" i="1"/>
  <c r="AE150" i="1" s="1"/>
  <c r="AC125" i="1"/>
  <c r="AD125" i="1" s="1"/>
  <c r="AC124" i="1"/>
  <c r="AD124" i="1"/>
  <c r="AC123" i="1"/>
  <c r="AD123" i="1"/>
  <c r="AE123" i="1"/>
  <c r="AC122" i="1"/>
  <c r="AD122" i="1" s="1"/>
  <c r="AC113" i="1"/>
  <c r="AD113" i="1"/>
  <c r="AC111" i="1"/>
  <c r="AD111" i="1" s="1"/>
  <c r="AC109" i="1"/>
  <c r="AD109" i="1"/>
  <c r="AC107" i="1"/>
  <c r="AD107" i="1" s="1"/>
  <c r="AC105" i="1"/>
  <c r="AD105" i="1"/>
  <c r="AC103" i="1"/>
  <c r="AD103" i="1" s="1"/>
  <c r="AC101" i="1"/>
  <c r="AD101" i="1"/>
  <c r="AC99" i="1"/>
  <c r="AD99" i="1" s="1"/>
  <c r="AC97" i="1"/>
  <c r="AD97" i="1"/>
  <c r="AC95" i="1"/>
  <c r="AD95" i="1" s="1"/>
  <c r="AE95" i="1" s="1"/>
  <c r="AC93" i="1"/>
  <c r="AD93" i="1"/>
  <c r="AC91" i="1"/>
  <c r="AD91" i="1" s="1"/>
  <c r="AC89" i="1"/>
  <c r="AD89" i="1"/>
  <c r="AC87" i="1"/>
  <c r="AD87" i="1" s="1"/>
  <c r="AC85" i="1"/>
  <c r="AD85" i="1"/>
  <c r="AC83" i="1"/>
  <c r="AD83" i="1" s="1"/>
  <c r="AC81" i="1"/>
  <c r="AD81" i="1"/>
  <c r="AC79" i="1"/>
  <c r="AD79" i="1" s="1"/>
  <c r="AC77" i="1"/>
  <c r="AD77" i="1"/>
  <c r="AC75" i="1"/>
  <c r="AD75" i="1" s="1"/>
  <c r="AC73" i="1"/>
  <c r="AD73" i="1"/>
  <c r="AC71" i="1"/>
  <c r="AD71" i="1" s="1"/>
  <c r="AE71" i="1" s="1"/>
  <c r="AC69" i="1"/>
  <c r="AD69" i="1"/>
  <c r="AC67" i="1"/>
  <c r="AD67" i="1" s="1"/>
  <c r="AC65" i="1"/>
  <c r="AD65" i="1"/>
  <c r="AC63" i="1"/>
  <c r="AD63" i="1" s="1"/>
  <c r="AC61" i="1"/>
  <c r="AD61" i="1"/>
  <c r="AC59" i="1"/>
  <c r="AD59" i="1" s="1"/>
  <c r="AC57" i="1"/>
  <c r="AD57" i="1"/>
  <c r="AC55" i="1"/>
  <c r="AD55" i="1"/>
  <c r="AC53" i="1"/>
  <c r="AD53" i="1" s="1"/>
  <c r="AC51" i="1"/>
  <c r="AD51" i="1"/>
  <c r="AC49" i="1"/>
  <c r="AD49" i="1" s="1"/>
  <c r="AE49" i="1" s="1"/>
  <c r="AC47" i="1"/>
  <c r="AD47" i="1"/>
  <c r="AC45" i="1"/>
  <c r="AD45" i="1" s="1"/>
  <c r="AE45" i="1" s="1"/>
  <c r="AF45" i="1" s="1"/>
  <c r="AC43" i="1"/>
  <c r="AD43" i="1"/>
  <c r="AC41" i="1"/>
  <c r="AD41" i="1" s="1"/>
  <c r="AC39" i="1"/>
  <c r="AD39" i="1"/>
  <c r="AC37" i="1"/>
  <c r="AD37" i="1" s="1"/>
  <c r="AC35" i="1"/>
  <c r="AD35" i="1"/>
  <c r="AC33" i="1"/>
  <c r="AD33" i="1" s="1"/>
  <c r="AC31" i="1"/>
  <c r="AD31" i="1"/>
  <c r="AC29" i="1"/>
  <c r="AD29" i="1" s="1"/>
  <c r="AC27" i="1"/>
  <c r="AC25" i="1"/>
  <c r="AC23" i="1"/>
  <c r="AC21" i="1"/>
  <c r="AD21" i="1"/>
  <c r="AC19" i="1"/>
  <c r="AE57" i="1" s="1"/>
  <c r="AF57" i="1" s="1"/>
  <c r="AC17" i="1"/>
  <c r="AG15" i="1"/>
  <c r="AH15" i="1"/>
  <c r="B1" i="2"/>
  <c r="AV113" i="1"/>
  <c r="AU113" i="1"/>
  <c r="AV111" i="1"/>
  <c r="AU111" i="1"/>
  <c r="AV109" i="1"/>
  <c r="AU109" i="1"/>
  <c r="AV107" i="1"/>
  <c r="AU107" i="1"/>
  <c r="AV105" i="1"/>
  <c r="AU105" i="1"/>
  <c r="AV103" i="1"/>
  <c r="AU103" i="1"/>
  <c r="AV101" i="1"/>
  <c r="AU101" i="1"/>
  <c r="AV99" i="1"/>
  <c r="AU99" i="1"/>
  <c r="AV97" i="1"/>
  <c r="AU97" i="1"/>
  <c r="AV95" i="1"/>
  <c r="AU95" i="1"/>
  <c r="AV93" i="1"/>
  <c r="AU93" i="1"/>
  <c r="AV91" i="1"/>
  <c r="AU91" i="1"/>
  <c r="AV89" i="1"/>
  <c r="AU89" i="1"/>
  <c r="AV87" i="1"/>
  <c r="AU87" i="1"/>
  <c r="AV85" i="1"/>
  <c r="AU85" i="1"/>
  <c r="AV83" i="1"/>
  <c r="AU83" i="1"/>
  <c r="AV81" i="1"/>
  <c r="AU81" i="1"/>
  <c r="AV79" i="1"/>
  <c r="AU79" i="1"/>
  <c r="AV77" i="1"/>
  <c r="AU77" i="1"/>
  <c r="AV75" i="1"/>
  <c r="AU75" i="1"/>
  <c r="AV73" i="1"/>
  <c r="AU73" i="1"/>
  <c r="AV71" i="1"/>
  <c r="AU71" i="1"/>
  <c r="AV69" i="1"/>
  <c r="AU69" i="1"/>
  <c r="AV67" i="1"/>
  <c r="AU67" i="1"/>
  <c r="AV65" i="1"/>
  <c r="AU65" i="1"/>
  <c r="AV63" i="1"/>
  <c r="AU63" i="1"/>
  <c r="AV61" i="1"/>
  <c r="AU61" i="1"/>
  <c r="AV59" i="1"/>
  <c r="AU59" i="1"/>
  <c r="AV57" i="1"/>
  <c r="AU57" i="1"/>
  <c r="AV55" i="1"/>
  <c r="AU55" i="1"/>
  <c r="AV53" i="1"/>
  <c r="AU53" i="1"/>
  <c r="AV51" i="1"/>
  <c r="AU51" i="1"/>
  <c r="AV49" i="1"/>
  <c r="AU49" i="1"/>
  <c r="AV47" i="1"/>
  <c r="AU47" i="1"/>
  <c r="AV45" i="1"/>
  <c r="AU45" i="1"/>
  <c r="AV43" i="1"/>
  <c r="AU43" i="1"/>
  <c r="AV41" i="1"/>
  <c r="AU41" i="1"/>
  <c r="AV39" i="1"/>
  <c r="AU39" i="1"/>
  <c r="AV37" i="1"/>
  <c r="AU37" i="1"/>
  <c r="AV35" i="1"/>
  <c r="AU35" i="1"/>
  <c r="AV33" i="1"/>
  <c r="AU33" i="1"/>
  <c r="AV31" i="1"/>
  <c r="AU31" i="1"/>
  <c r="AV29" i="1"/>
  <c r="AU29" i="1"/>
  <c r="AV27" i="1"/>
  <c r="AU27" i="1"/>
  <c r="AV25" i="1"/>
  <c r="AU25" i="1"/>
  <c r="AV23" i="1"/>
  <c r="AU23" i="1"/>
  <c r="AV21" i="1"/>
  <c r="AU21" i="1"/>
  <c r="AV19" i="1"/>
  <c r="AU19" i="1"/>
  <c r="AV17" i="1"/>
  <c r="AU17" i="1"/>
  <c r="AV15" i="1"/>
  <c r="AU15" i="1"/>
  <c r="AT15" i="1"/>
  <c r="AB35" i="2"/>
  <c r="AC35" i="2" s="1"/>
  <c r="AB30" i="2"/>
  <c r="AC30" i="2"/>
  <c r="AD30" i="2" s="1"/>
  <c r="AB25" i="2"/>
  <c r="AC25" i="2" s="1"/>
  <c r="AD25" i="2" s="1"/>
  <c r="AB20" i="2"/>
  <c r="AC20" i="2" s="1"/>
  <c r="AD20" i="2" s="1"/>
  <c r="AB15" i="2"/>
  <c r="AC15" i="2" s="1"/>
  <c r="AD15" i="2" s="1"/>
  <c r="AB10" i="2"/>
  <c r="AC10" i="2"/>
  <c r="AD10" i="2"/>
  <c r="AT19" i="1"/>
  <c r="AT23" i="1"/>
  <c r="AT21" i="1"/>
  <c r="AT17" i="1"/>
  <c r="AY113" i="1"/>
  <c r="AX113" i="1"/>
  <c r="AW114" i="1"/>
  <c r="AW113" i="1"/>
  <c r="AY111" i="1"/>
  <c r="AX111" i="1"/>
  <c r="AW112" i="1"/>
  <c r="AW111" i="1"/>
  <c r="AY109" i="1"/>
  <c r="AX109" i="1"/>
  <c r="AW110" i="1"/>
  <c r="AW109" i="1"/>
  <c r="AY107" i="1"/>
  <c r="AX107" i="1"/>
  <c r="AW108" i="1"/>
  <c r="AX108" i="1" s="1"/>
  <c r="AW107" i="1"/>
  <c r="AY105" i="1"/>
  <c r="AY106" i="1" s="1"/>
  <c r="AX105" i="1"/>
  <c r="AW106" i="1"/>
  <c r="AW105" i="1"/>
  <c r="AY103" i="1"/>
  <c r="AX104" i="1" s="1"/>
  <c r="AX103" i="1"/>
  <c r="AY104" i="1" s="1"/>
  <c r="AW104" i="1"/>
  <c r="AW103" i="1"/>
  <c r="AY101" i="1"/>
  <c r="AY102" i="1" s="1"/>
  <c r="AX101" i="1"/>
  <c r="AW102" i="1"/>
  <c r="AX102" i="1"/>
  <c r="AW101" i="1"/>
  <c r="AY99" i="1"/>
  <c r="AX99" i="1"/>
  <c r="AW100" i="1"/>
  <c r="AW99" i="1"/>
  <c r="AY97" i="1"/>
  <c r="AX97" i="1"/>
  <c r="AW98" i="1"/>
  <c r="AW97" i="1"/>
  <c r="AY95" i="1"/>
  <c r="AX95" i="1"/>
  <c r="AW96" i="1"/>
  <c r="AW95" i="1"/>
  <c r="AY93" i="1"/>
  <c r="AX93" i="1"/>
  <c r="AY94" i="1"/>
  <c r="AW94" i="1"/>
  <c r="AX94" i="1" s="1"/>
  <c r="AW93" i="1"/>
  <c r="AY91" i="1"/>
  <c r="AX91" i="1"/>
  <c r="AY92" i="1" s="1"/>
  <c r="AW92" i="1"/>
  <c r="AW91" i="1"/>
  <c r="AY89" i="1"/>
  <c r="AX90" i="1" s="1"/>
  <c r="AX89" i="1"/>
  <c r="AW90" i="1"/>
  <c r="AW89" i="1"/>
  <c r="AY87" i="1"/>
  <c r="AX88" i="1" s="1"/>
  <c r="AX87" i="1"/>
  <c r="AW88" i="1"/>
  <c r="AW87" i="1"/>
  <c r="AY85" i="1"/>
  <c r="AY86" i="1" s="1"/>
  <c r="AX85" i="1"/>
  <c r="AW86" i="1"/>
  <c r="AW85" i="1"/>
  <c r="AY83" i="1"/>
  <c r="AX83" i="1"/>
  <c r="AW84" i="1"/>
  <c r="AX84" i="1" s="1"/>
  <c r="AW83" i="1"/>
  <c r="AY81" i="1"/>
  <c r="AX81" i="1"/>
  <c r="AW82" i="1"/>
  <c r="AW81" i="1"/>
  <c r="AY79" i="1"/>
  <c r="AX79" i="1"/>
  <c r="AW80" i="1"/>
  <c r="AX80" i="1" s="1"/>
  <c r="AW79" i="1"/>
  <c r="AY77" i="1"/>
  <c r="AX77" i="1"/>
  <c r="AY78" i="1"/>
  <c r="AW78" i="1"/>
  <c r="AW77" i="1"/>
  <c r="AY75" i="1"/>
  <c r="AX75" i="1"/>
  <c r="AW76" i="1"/>
  <c r="AW75" i="1"/>
  <c r="AY73" i="1"/>
  <c r="AY74" i="1" s="1"/>
  <c r="AX73" i="1"/>
  <c r="AW74" i="1"/>
  <c r="AW73" i="1"/>
  <c r="AY71" i="1"/>
  <c r="AX71" i="1"/>
  <c r="AW72" i="1"/>
  <c r="AW71" i="1"/>
  <c r="AY69" i="1"/>
  <c r="AX69" i="1"/>
  <c r="AW70" i="1"/>
  <c r="AW69" i="1"/>
  <c r="AY67" i="1"/>
  <c r="AY68" i="1" s="1"/>
  <c r="AX67" i="1"/>
  <c r="AW68" i="1"/>
  <c r="AX68" i="1"/>
  <c r="AW67" i="1"/>
  <c r="AY65" i="1"/>
  <c r="AX65" i="1"/>
  <c r="AY66" i="1" s="1"/>
  <c r="AW66" i="1"/>
  <c r="AW65" i="1"/>
  <c r="AY63" i="1"/>
  <c r="AX64" i="1"/>
  <c r="AX63" i="1"/>
  <c r="AW64" i="1"/>
  <c r="AW63" i="1"/>
  <c r="AY61" i="1"/>
  <c r="AX62" i="1" s="1"/>
  <c r="AX61" i="1"/>
  <c r="AW62" i="1"/>
  <c r="AW61" i="1"/>
  <c r="AY59" i="1"/>
  <c r="AX59" i="1"/>
  <c r="AY60" i="1" s="1"/>
  <c r="AW60" i="1"/>
  <c r="AW59" i="1"/>
  <c r="AY57" i="1"/>
  <c r="AX57" i="1"/>
  <c r="AY58" i="1" s="1"/>
  <c r="AW58" i="1"/>
  <c r="AW57" i="1"/>
  <c r="AY55" i="1"/>
  <c r="AX56" i="1" s="1"/>
  <c r="AX55" i="1"/>
  <c r="AW56" i="1"/>
  <c r="AW55" i="1"/>
  <c r="AY53" i="1"/>
  <c r="AY54" i="1" s="1"/>
  <c r="AX53" i="1"/>
  <c r="AW54" i="1"/>
  <c r="AW53" i="1"/>
  <c r="AY51" i="1"/>
  <c r="AX52" i="1" s="1"/>
  <c r="AX51" i="1"/>
  <c r="AW52" i="1"/>
  <c r="AW51" i="1"/>
  <c r="AY49" i="1"/>
  <c r="AX50" i="1" s="1"/>
  <c r="AX49" i="1"/>
  <c r="AW50" i="1"/>
  <c r="AW49" i="1"/>
  <c r="AY47" i="1"/>
  <c r="AX48" i="1" s="1"/>
  <c r="AX47" i="1"/>
  <c r="AW48" i="1"/>
  <c r="AW47" i="1"/>
  <c r="AY45" i="1"/>
  <c r="AX45" i="1"/>
  <c r="AY46" i="1"/>
  <c r="AW46" i="1"/>
  <c r="AW45" i="1"/>
  <c r="AY43" i="1"/>
  <c r="AX44" i="1"/>
  <c r="AX43" i="1"/>
  <c r="AW44" i="1"/>
  <c r="AW43" i="1"/>
  <c r="AY41" i="1"/>
  <c r="AX42" i="1" s="1"/>
  <c r="AX41" i="1"/>
  <c r="AW42" i="1"/>
  <c r="AW41" i="1"/>
  <c r="AY39" i="1"/>
  <c r="AX40" i="1" s="1"/>
  <c r="AX39" i="1"/>
  <c r="AW40" i="1"/>
  <c r="AW39" i="1"/>
  <c r="AY37" i="1"/>
  <c r="AY38" i="1" s="1"/>
  <c r="AX37" i="1"/>
  <c r="AW38" i="1"/>
  <c r="AW37" i="1"/>
  <c r="AY35" i="1"/>
  <c r="AX35" i="1"/>
  <c r="AW36" i="1"/>
  <c r="AX36" i="1" s="1"/>
  <c r="AW35" i="1"/>
  <c r="AY33" i="1"/>
  <c r="AX34" i="1" s="1"/>
  <c r="AX33" i="1"/>
  <c r="AW34" i="1"/>
  <c r="AW33" i="1"/>
  <c r="AY31" i="1"/>
  <c r="AX31" i="1"/>
  <c r="AW32" i="1"/>
  <c r="AW31" i="1"/>
  <c r="AY29" i="1"/>
  <c r="AX29" i="1"/>
  <c r="AY30" i="1" s="1"/>
  <c r="AW30" i="1"/>
  <c r="AW29" i="1"/>
  <c r="AY27" i="1"/>
  <c r="AX27" i="1"/>
  <c r="AW28" i="1"/>
  <c r="AW27" i="1"/>
  <c r="AY25" i="1"/>
  <c r="AY26" i="1"/>
  <c r="AX25" i="1"/>
  <c r="AW26" i="1"/>
  <c r="AW25" i="1"/>
  <c r="AY23" i="1"/>
  <c r="AX23" i="1"/>
  <c r="AW24" i="1"/>
  <c r="AW23" i="1"/>
  <c r="AY21" i="1"/>
  <c r="AX22" i="1" s="1"/>
  <c r="AX21" i="1"/>
  <c r="AW22" i="1"/>
  <c r="AW21" i="1"/>
  <c r="AY19" i="1"/>
  <c r="AX19" i="1"/>
  <c r="AW20" i="1"/>
  <c r="AX20" i="1"/>
  <c r="AW19" i="1"/>
  <c r="AY17" i="1"/>
  <c r="AX18" i="1" s="1"/>
  <c r="AY18" i="1"/>
  <c r="AX17" i="1"/>
  <c r="AW18" i="1"/>
  <c r="AW17" i="1"/>
  <c r="AY15" i="1"/>
  <c r="AY16" i="1" s="1"/>
  <c r="AX15" i="1"/>
  <c r="AW16" i="1"/>
  <c r="AW15" i="1"/>
  <c r="AT113" i="1"/>
  <c r="AT111" i="1"/>
  <c r="AT109" i="1"/>
  <c r="AT107" i="1"/>
  <c r="AT105" i="1"/>
  <c r="AT103" i="1"/>
  <c r="AT101" i="1"/>
  <c r="AT99" i="1"/>
  <c r="AT97" i="1"/>
  <c r="AT95" i="1"/>
  <c r="AT93" i="1"/>
  <c r="AT91" i="1"/>
  <c r="AT89" i="1"/>
  <c r="AT87" i="1"/>
  <c r="AT85" i="1"/>
  <c r="AT83" i="1"/>
  <c r="AT81" i="1"/>
  <c r="AT79" i="1"/>
  <c r="AT77" i="1"/>
  <c r="AT75" i="1"/>
  <c r="AT73" i="1"/>
  <c r="AT71" i="1"/>
  <c r="AT69" i="1"/>
  <c r="AT67" i="1"/>
  <c r="AT65" i="1"/>
  <c r="AT63" i="1"/>
  <c r="AT61" i="1"/>
  <c r="AT59" i="1"/>
  <c r="AT57" i="1"/>
  <c r="AT55" i="1"/>
  <c r="AT53" i="1"/>
  <c r="AT51" i="1"/>
  <c r="AT49" i="1"/>
  <c r="AT47" i="1"/>
  <c r="AT45" i="1"/>
  <c r="AT43" i="1"/>
  <c r="AT41" i="1"/>
  <c r="AT39" i="1"/>
  <c r="AT37" i="1"/>
  <c r="AT35" i="1"/>
  <c r="AT33" i="1"/>
  <c r="AT31" i="1"/>
  <c r="AT29" i="1"/>
  <c r="AT27" i="1"/>
  <c r="L43" i="1" s="1"/>
  <c r="BD43" i="1" s="1"/>
  <c r="AT25" i="1"/>
  <c r="C6" i="2"/>
  <c r="I6" i="2"/>
  <c r="H9" i="1" s="1"/>
  <c r="O10" i="2"/>
  <c r="O15" i="2"/>
  <c r="O35" i="2"/>
  <c r="AO17" i="1"/>
  <c r="AP17" i="1" s="1"/>
  <c r="AQ17" i="1" s="1"/>
  <c r="AO19" i="1"/>
  <c r="AP19" i="1" s="1"/>
  <c r="AQ19" i="1" s="1"/>
  <c r="AO21" i="1"/>
  <c r="AP21" i="1"/>
  <c r="AQ21" i="1"/>
  <c r="AO23" i="1"/>
  <c r="AP23" i="1"/>
  <c r="AQ23" i="1"/>
  <c r="AO25" i="1"/>
  <c r="AP25" i="1" s="1"/>
  <c r="AQ25" i="1" s="1"/>
  <c r="AO27" i="1"/>
  <c r="AP27" i="1"/>
  <c r="AQ27" i="1" s="1"/>
  <c r="AO29" i="1"/>
  <c r="AP29" i="1"/>
  <c r="AQ29" i="1" s="1"/>
  <c r="AO31" i="1"/>
  <c r="AP31" i="1"/>
  <c r="AQ31" i="1"/>
  <c r="AO33" i="1"/>
  <c r="AP33" i="1" s="1"/>
  <c r="AQ33" i="1" s="1"/>
  <c r="AO35" i="1"/>
  <c r="AP35" i="1" s="1"/>
  <c r="AQ35" i="1" s="1"/>
  <c r="AO37" i="1"/>
  <c r="AP37" i="1"/>
  <c r="AQ37" i="1"/>
  <c r="AO39" i="1"/>
  <c r="AP39" i="1"/>
  <c r="AQ39" i="1"/>
  <c r="AO41" i="1"/>
  <c r="AP41" i="1" s="1"/>
  <c r="AQ41" i="1" s="1"/>
  <c r="AO43" i="1"/>
  <c r="AP43" i="1"/>
  <c r="AQ43" i="1" s="1"/>
  <c r="AO45" i="1"/>
  <c r="AP45" i="1"/>
  <c r="AQ45" i="1" s="1"/>
  <c r="AO47" i="1"/>
  <c r="AP47" i="1"/>
  <c r="AQ47" i="1"/>
  <c r="AO49" i="1"/>
  <c r="AP49" i="1" s="1"/>
  <c r="AQ49" i="1" s="1"/>
  <c r="AO51" i="1"/>
  <c r="AP51" i="1" s="1"/>
  <c r="AQ51" i="1" s="1"/>
  <c r="AO53" i="1"/>
  <c r="AP53" i="1"/>
  <c r="AQ53" i="1"/>
  <c r="AO55" i="1"/>
  <c r="AP55" i="1"/>
  <c r="AQ55" i="1"/>
  <c r="AO57" i="1"/>
  <c r="AP57" i="1" s="1"/>
  <c r="AQ57" i="1" s="1"/>
  <c r="AO59" i="1"/>
  <c r="AP59" i="1"/>
  <c r="AQ59" i="1" s="1"/>
  <c r="AO61" i="1"/>
  <c r="AP61" i="1"/>
  <c r="AQ61" i="1" s="1"/>
  <c r="AO63" i="1"/>
  <c r="AP63" i="1"/>
  <c r="AQ63" i="1"/>
  <c r="AO65" i="1"/>
  <c r="AP65" i="1" s="1"/>
  <c r="AQ65" i="1" s="1"/>
  <c r="AO67" i="1"/>
  <c r="AP67" i="1" s="1"/>
  <c r="AQ67" i="1" s="1"/>
  <c r="AO69" i="1"/>
  <c r="AP69" i="1"/>
  <c r="AQ69" i="1"/>
  <c r="AO71" i="1"/>
  <c r="AP71" i="1"/>
  <c r="AQ71" i="1"/>
  <c r="AO73" i="1"/>
  <c r="AP73" i="1" s="1"/>
  <c r="AQ73" i="1" s="1"/>
  <c r="AO75" i="1"/>
  <c r="AP75" i="1"/>
  <c r="AQ75" i="1" s="1"/>
  <c r="AO77" i="1"/>
  <c r="AP77" i="1"/>
  <c r="AQ77" i="1" s="1"/>
  <c r="AO79" i="1"/>
  <c r="AP79" i="1" s="1"/>
  <c r="AQ79" i="1" s="1"/>
  <c r="AO81" i="1"/>
  <c r="AP81" i="1" s="1"/>
  <c r="AQ81" i="1" s="1"/>
  <c r="AO83" i="1"/>
  <c r="AP83" i="1" s="1"/>
  <c r="AQ83" i="1" s="1"/>
  <c r="AO85" i="1"/>
  <c r="AP85" i="1"/>
  <c r="AQ85" i="1"/>
  <c r="AO87" i="1"/>
  <c r="AP87" i="1"/>
  <c r="AQ87" i="1"/>
  <c r="AO89" i="1"/>
  <c r="AP89" i="1" s="1"/>
  <c r="AQ89" i="1" s="1"/>
  <c r="AO91" i="1"/>
  <c r="AP91" i="1"/>
  <c r="AQ91" i="1" s="1"/>
  <c r="AO93" i="1"/>
  <c r="AP93" i="1"/>
  <c r="AQ93" i="1" s="1"/>
  <c r="AO95" i="1"/>
  <c r="AP95" i="1" s="1"/>
  <c r="AQ95" i="1" s="1"/>
  <c r="AO97" i="1"/>
  <c r="AP97" i="1" s="1"/>
  <c r="AQ97" i="1" s="1"/>
  <c r="AO99" i="1"/>
  <c r="AP99" i="1" s="1"/>
  <c r="AQ99" i="1" s="1"/>
  <c r="AO101" i="1"/>
  <c r="AP101" i="1"/>
  <c r="AQ101" i="1"/>
  <c r="AO103" i="1"/>
  <c r="AP103" i="1"/>
  <c r="AQ103" i="1"/>
  <c r="AO105" i="1"/>
  <c r="AP105" i="1" s="1"/>
  <c r="AQ105" i="1" s="1"/>
  <c r="AO107" i="1"/>
  <c r="AP107" i="1"/>
  <c r="AQ107" i="1" s="1"/>
  <c r="AO109" i="1"/>
  <c r="AP109" i="1"/>
  <c r="AQ109" i="1" s="1"/>
  <c r="AO111" i="1"/>
  <c r="AP111" i="1" s="1"/>
  <c r="AQ111" i="1" s="1"/>
  <c r="AO113" i="1"/>
  <c r="AP113" i="1" s="1"/>
  <c r="AQ113" i="1" s="1"/>
  <c r="AO15" i="1"/>
  <c r="AP15" i="1" s="1"/>
  <c r="AA15" i="1"/>
  <c r="AA17" i="1"/>
  <c r="AA19" i="1"/>
  <c r="AA21" i="1"/>
  <c r="AA23" i="1"/>
  <c r="AA25" i="1"/>
  <c r="AA27" i="1"/>
  <c r="AA29" i="1"/>
  <c r="AA31" i="1"/>
  <c r="AA33" i="1"/>
  <c r="AA35" i="1"/>
  <c r="AA37" i="1"/>
  <c r="AA39" i="1"/>
  <c r="AA41" i="1"/>
  <c r="AA43" i="1"/>
  <c r="AA45" i="1"/>
  <c r="AA47" i="1"/>
  <c r="AA49" i="1"/>
  <c r="AA51" i="1"/>
  <c r="AA53" i="1"/>
  <c r="AA55" i="1"/>
  <c r="AA57" i="1"/>
  <c r="AA59" i="1"/>
  <c r="AA61" i="1"/>
  <c r="AA63" i="1"/>
  <c r="AA65" i="1"/>
  <c r="AA67" i="1"/>
  <c r="AA69" i="1"/>
  <c r="AA71" i="1"/>
  <c r="AA73" i="1"/>
  <c r="AA75" i="1"/>
  <c r="AA77" i="1"/>
  <c r="AA79" i="1"/>
  <c r="AA81" i="1"/>
  <c r="AA83" i="1"/>
  <c r="AA85" i="1"/>
  <c r="AA87" i="1"/>
  <c r="AA89" i="1"/>
  <c r="AA91" i="1"/>
  <c r="AA93" i="1"/>
  <c r="AA95" i="1"/>
  <c r="AA97" i="1"/>
  <c r="AA99" i="1"/>
  <c r="AA101" i="1"/>
  <c r="AA103" i="1"/>
  <c r="AA105" i="1"/>
  <c r="AA107" i="1"/>
  <c r="AA109" i="1"/>
  <c r="AA111" i="1"/>
  <c r="AA113" i="1"/>
  <c r="A15" i="1"/>
  <c r="A35" i="1"/>
  <c r="A55" i="1"/>
  <c r="A75" i="1"/>
  <c r="A95" i="1"/>
  <c r="AE10" i="2"/>
  <c r="AJ25" i="2"/>
  <c r="X22" i="2" s="1"/>
  <c r="X23" i="2" s="1"/>
  <c r="O20" i="2"/>
  <c r="E6" i="2" s="1"/>
  <c r="AJ22" i="2"/>
  <c r="X20" i="2" s="1"/>
  <c r="X21" i="2" s="1"/>
  <c r="AJ23" i="2"/>
  <c r="Y20" i="2" s="1"/>
  <c r="Y21" i="2" s="1"/>
  <c r="AJ24" i="2"/>
  <c r="Z20" i="2"/>
  <c r="Z21" i="2" s="1"/>
  <c r="AE20" i="2"/>
  <c r="AJ20" i="2"/>
  <c r="Y17" i="2" s="1"/>
  <c r="Y18" i="2" s="1"/>
  <c r="AE21" i="2"/>
  <c r="AJ21" i="2"/>
  <c r="Z17" i="2"/>
  <c r="Z18" i="2" s="1"/>
  <c r="AJ26" i="2"/>
  <c r="Y22" i="2" s="1"/>
  <c r="Y23" i="2" s="1"/>
  <c r="AJ27" i="2"/>
  <c r="Z22" i="2" s="1"/>
  <c r="Z23" i="2" s="1"/>
  <c r="AE22" i="2"/>
  <c r="AE23" i="2"/>
  <c r="AE24" i="2"/>
  <c r="O25" i="2"/>
  <c r="AJ28" i="2"/>
  <c r="X25" i="2" s="1"/>
  <c r="X26" i="2" s="1"/>
  <c r="AJ29" i="2"/>
  <c r="Y25" i="2" s="1"/>
  <c r="Y26" i="2" s="1"/>
  <c r="AJ30" i="2"/>
  <c r="Z25" i="2" s="1"/>
  <c r="Z26" i="2" s="1"/>
  <c r="AE25" i="2"/>
  <c r="AE26" i="2"/>
  <c r="AJ31" i="2"/>
  <c r="X27" i="2" s="1"/>
  <c r="X28" i="2" s="1"/>
  <c r="AJ32" i="2"/>
  <c r="Y27" i="2" s="1"/>
  <c r="AJ33" i="2"/>
  <c r="Z27" i="2" s="1"/>
  <c r="Z28" i="2" s="1"/>
  <c r="AE27" i="2"/>
  <c r="AE28" i="2"/>
  <c r="AE29" i="2"/>
  <c r="O30" i="2"/>
  <c r="AJ34" i="2"/>
  <c r="X30" i="2" s="1"/>
  <c r="X31" i="2" s="1"/>
  <c r="AJ35" i="2"/>
  <c r="Y30" i="2"/>
  <c r="Y31" i="2" s="1"/>
  <c r="AJ36" i="2"/>
  <c r="Z30" i="2"/>
  <c r="Z31" i="2" s="1"/>
  <c r="AE30" i="2"/>
  <c r="AE31" i="2"/>
  <c r="AJ37" i="2"/>
  <c r="X32" i="2" s="1"/>
  <c r="X33" i="2" s="1"/>
  <c r="AJ38" i="2"/>
  <c r="Y32" i="2"/>
  <c r="Y33" i="2" s="1"/>
  <c r="AJ39" i="2"/>
  <c r="Z32" i="2" s="1"/>
  <c r="Z33" i="2" s="1"/>
  <c r="AE32" i="2"/>
  <c r="AE33" i="2"/>
  <c r="AE34" i="2"/>
  <c r="AJ40" i="2"/>
  <c r="X35" i="2" s="1"/>
  <c r="X36" i="2" s="1"/>
  <c r="AJ41" i="2"/>
  <c r="Y35" i="2"/>
  <c r="Y36" i="2"/>
  <c r="AJ42" i="2"/>
  <c r="Z35" i="2"/>
  <c r="Z36" i="2"/>
  <c r="AE35" i="2"/>
  <c r="AE36" i="2"/>
  <c r="AJ43" i="2"/>
  <c r="X37" i="2"/>
  <c r="X38" i="2"/>
  <c r="AJ44" i="2"/>
  <c r="Y37" i="2"/>
  <c r="Y38" i="2"/>
  <c r="AJ45" i="2"/>
  <c r="Z37" i="2" s="1"/>
  <c r="Z38" i="2" s="1"/>
  <c r="AE37" i="2"/>
  <c r="AE38" i="2"/>
  <c r="AE39" i="2"/>
  <c r="AJ19" i="2"/>
  <c r="X17" i="2" s="1"/>
  <c r="X18" i="2" s="1"/>
  <c r="AJ18" i="2"/>
  <c r="Z15" i="2" s="1"/>
  <c r="Z16" i="2" s="1"/>
  <c r="AJ17" i="2"/>
  <c r="Y15" i="2" s="1"/>
  <c r="Y16" i="2" s="1"/>
  <c r="AJ16" i="2"/>
  <c r="X15" i="2" s="1"/>
  <c r="X16" i="2" s="1"/>
  <c r="AJ15" i="2"/>
  <c r="Z12" i="2" s="1"/>
  <c r="Z13" i="2" s="1"/>
  <c r="AJ14" i="2"/>
  <c r="Y12" i="2" s="1"/>
  <c r="Y13" i="2" s="1"/>
  <c r="AJ13" i="2"/>
  <c r="X12" i="2" s="1"/>
  <c r="X13" i="2" s="1"/>
  <c r="AJ12" i="2"/>
  <c r="Z10" i="2"/>
  <c r="Z11" i="2" s="1"/>
  <c r="AJ11" i="2"/>
  <c r="Y10" i="2"/>
  <c r="Y11" i="2" s="1"/>
  <c r="AJ10" i="2"/>
  <c r="X10" i="2" s="1"/>
  <c r="X11" i="2" s="1"/>
  <c r="AK9" i="2"/>
  <c r="A96" i="1"/>
  <c r="A76" i="1"/>
  <c r="A56" i="1"/>
  <c r="A36" i="1"/>
  <c r="AE14" i="2"/>
  <c r="AE19" i="2"/>
  <c r="AE18" i="2"/>
  <c r="AE17" i="2"/>
  <c r="AE16" i="2"/>
  <c r="AE15" i="2"/>
  <c r="AE13" i="2"/>
  <c r="AE12" i="2"/>
  <c r="AE11" i="2"/>
  <c r="AE45" i="2"/>
  <c r="AE44" i="2"/>
  <c r="AE43" i="2"/>
  <c r="AE42" i="2"/>
  <c r="AE41" i="2"/>
  <c r="AE40" i="2"/>
  <c r="AP46" i="1"/>
  <c r="AQ46" i="1" s="1"/>
  <c r="AP48" i="1"/>
  <c r="AQ48" i="1"/>
  <c r="AP118" i="1"/>
  <c r="AP116" i="1"/>
  <c r="AP150" i="1"/>
  <c r="AP151" i="1"/>
  <c r="AP117" i="1"/>
  <c r="AP115" i="1"/>
  <c r="AP122" i="1"/>
  <c r="AD19" i="1"/>
  <c r="AE19" i="1"/>
  <c r="AF19" i="1" s="1"/>
  <c r="AY112" i="1"/>
  <c r="T36" i="2"/>
  <c r="V26" i="2"/>
  <c r="V21" i="2"/>
  <c r="V16" i="2"/>
  <c r="AD15" i="1"/>
  <c r="AE15" i="1" s="1"/>
  <c r="AX78" i="1"/>
  <c r="AX24" i="1"/>
  <c r="AD27" i="1"/>
  <c r="AJ27" i="1"/>
  <c r="AJ21" i="1"/>
  <c r="AY64" i="1"/>
  <c r="AD17" i="1"/>
  <c r="AE17" i="1" s="1"/>
  <c r="AF17" i="1" s="1"/>
  <c r="AY32" i="1"/>
  <c r="AY36" i="1"/>
  <c r="T21" i="2"/>
  <c r="U21" i="2" s="1"/>
  <c r="L23" i="2" s="1"/>
  <c r="S11" i="2"/>
  <c r="AY110" i="1"/>
  <c r="AX110" i="1"/>
  <c r="AJ101" i="1"/>
  <c r="AD25" i="1"/>
  <c r="AY52" i="1"/>
  <c r="AY88" i="1"/>
  <c r="L40" i="1"/>
  <c r="BD40" i="1" s="1"/>
  <c r="AX82" i="1"/>
  <c r="AX98" i="1"/>
  <c r="AE120" i="1"/>
  <c r="C9" i="1"/>
  <c r="G9" i="1" s="1"/>
  <c r="I9" i="1" s="1"/>
  <c r="AX114" i="1"/>
  <c r="AE33" i="1"/>
  <c r="AF33" i="1" s="1"/>
  <c r="AK99" i="1"/>
  <c r="AL99" i="1" s="1"/>
  <c r="AY34" i="1"/>
  <c r="AK69" i="1"/>
  <c r="AL69" i="1" s="1"/>
  <c r="AY22" i="1"/>
  <c r="AE154" i="1"/>
  <c r="AK81" i="1"/>
  <c r="AL81" i="1" s="1"/>
  <c r="AY62" i="1"/>
  <c r="AE145" i="1"/>
  <c r="AY44" i="1"/>
  <c r="AY72" i="1"/>
  <c r="AY76" i="1"/>
  <c r="AX92" i="1"/>
  <c r="AX96" i="1"/>
  <c r="AX100" i="1"/>
  <c r="AE81" i="1"/>
  <c r="AE59" i="1"/>
  <c r="AF59" i="1" s="1"/>
  <c r="AY42" i="1"/>
  <c r="AE148" i="1"/>
  <c r="AE155" i="1"/>
  <c r="AK51" i="1"/>
  <c r="AL51" i="1" s="1"/>
  <c r="AE31" i="1"/>
  <c r="AF31" i="1" s="1"/>
  <c r="AN33" i="1"/>
  <c r="AE61" i="1"/>
  <c r="AF61" i="1" s="1"/>
  <c r="AE35" i="1"/>
  <c r="AF35" i="1" s="1"/>
  <c r="AN35" i="1"/>
  <c r="AE39" i="1"/>
  <c r="AF39" i="1" s="1"/>
  <c r="AE69" i="1"/>
  <c r="AF69" i="1" s="1"/>
  <c r="AE105" i="1"/>
  <c r="AE127" i="1"/>
  <c r="L30" i="1"/>
  <c r="BD30" i="1" s="1"/>
  <c r="L41" i="1"/>
  <c r="BD41" i="1" s="1"/>
  <c r="L13" i="1"/>
  <c r="BD13" i="1" s="1"/>
  <c r="L16" i="1"/>
  <c r="BD16" i="1" s="1"/>
  <c r="AY100" i="1"/>
  <c r="AY24" i="1"/>
  <c r="AX32" i="1"/>
  <c r="AX46" i="1"/>
  <c r="AY80" i="1"/>
  <c r="AX86" i="1"/>
  <c r="AY108" i="1"/>
  <c r="AD23" i="1"/>
  <c r="AE23" i="1"/>
  <c r="AF23" i="1" s="1"/>
  <c r="AE29" i="1"/>
  <c r="AE27" i="1"/>
  <c r="AF27" i="1"/>
  <c r="L29" i="1"/>
  <c r="BD29" i="1" s="1"/>
  <c r="AE125" i="1"/>
  <c r="AE55" i="1"/>
  <c r="AN55" i="1"/>
  <c r="M18" i="1"/>
  <c r="BE18" i="1" s="1"/>
  <c r="M15" i="1"/>
  <c r="BE15" i="1" s="1"/>
  <c r="M29" i="1"/>
  <c r="BE29" i="1" s="1"/>
  <c r="L15" i="1"/>
  <c r="BD15" i="1" s="1"/>
  <c r="L14" i="1"/>
  <c r="BD14" i="1" s="1"/>
  <c r="AN118" i="1"/>
  <c r="AE117" i="1"/>
  <c r="B9" i="1"/>
  <c r="AX28" i="1"/>
  <c r="AX72" i="1"/>
  <c r="AX112" i="1"/>
  <c r="AE73" i="1"/>
  <c r="AN57" i="1"/>
  <c r="AE137" i="1"/>
  <c r="M23" i="1"/>
  <c r="BE23" i="1" s="1"/>
  <c r="AE91" i="1"/>
  <c r="AF91" i="1" s="1"/>
  <c r="AE118" i="1"/>
  <c r="AE63" i="1"/>
  <c r="AF63" i="1" s="1"/>
  <c r="AE144" i="1"/>
  <c r="AE51" i="1"/>
  <c r="AE89" i="1"/>
  <c r="L39" i="1"/>
  <c r="BD39" i="1" s="1"/>
  <c r="M32" i="1"/>
  <c r="BE32" i="1" s="1"/>
  <c r="M47" i="1"/>
  <c r="BE47" i="1" s="1"/>
  <c r="AE107" i="1"/>
  <c r="AY40" i="1"/>
  <c r="AX106" i="1"/>
  <c r="AN143" i="1"/>
  <c r="AE101" i="1"/>
  <c r="AN101" i="1" s="1"/>
  <c r="L18" i="1"/>
  <c r="BD18" i="1" s="1"/>
  <c r="AE109" i="1"/>
  <c r="AN109" i="1" s="1"/>
  <c r="AE124" i="1"/>
  <c r="AE97" i="1"/>
  <c r="AE75" i="1"/>
  <c r="AF75" i="1" s="1"/>
  <c r="AM75" i="1" s="1"/>
  <c r="B75" i="1" s="1"/>
  <c r="AE93" i="1"/>
  <c r="M17" i="1"/>
  <c r="BE17" i="1"/>
  <c r="M13" i="1"/>
  <c r="BE13" i="1" s="1"/>
  <c r="M31" i="1"/>
  <c r="BE31" i="1"/>
  <c r="M42" i="1"/>
  <c r="BE42" i="1"/>
  <c r="AX16" i="1"/>
  <c r="AX30" i="1"/>
  <c r="AX58" i="1"/>
  <c r="AX74" i="1"/>
  <c r="AY84" i="1"/>
  <c r="AE146" i="1"/>
  <c r="AN138" i="1"/>
  <c r="AK25" i="1"/>
  <c r="AL25" i="1" s="1"/>
  <c r="AE116" i="1"/>
  <c r="AE141" i="1"/>
  <c r="AE138" i="1"/>
  <c r="AE113" i="1"/>
  <c r="AN113" i="1" s="1"/>
  <c r="L20" i="1"/>
  <c r="BD20" i="1" s="1"/>
  <c r="AN137" i="1"/>
  <c r="AE129" i="1"/>
  <c r="AE83" i="1"/>
  <c r="AN83" i="1" s="1"/>
  <c r="M38" i="1"/>
  <c r="BE38" i="1" s="1"/>
  <c r="L21" i="1"/>
  <c r="BD21" i="1" s="1"/>
  <c r="L36" i="1"/>
  <c r="BD36" i="1" s="1"/>
  <c r="AK113" i="1"/>
  <c r="AL113" i="1" s="1"/>
  <c r="AE79" i="1"/>
  <c r="AN79" i="1" s="1"/>
  <c r="M30" i="1"/>
  <c r="BE30" i="1" s="1"/>
  <c r="AK95" i="1"/>
  <c r="AL95" i="1" s="1"/>
  <c r="AN19" i="1"/>
  <c r="AY56" i="1"/>
  <c r="AX66" i="1"/>
  <c r="AX70" i="1"/>
  <c r="AY82" i="1"/>
  <c r="AY96" i="1"/>
  <c r="AN119" i="1"/>
  <c r="AE85" i="1"/>
  <c r="AF85" i="1" s="1"/>
  <c r="M33" i="1"/>
  <c r="AN123" i="1"/>
  <c r="AE47" i="1"/>
  <c r="AF47" i="1" s="1"/>
  <c r="AE67" i="1"/>
  <c r="AN67" i="1" s="1"/>
  <c r="AE143" i="1"/>
  <c r="AE111" i="1"/>
  <c r="AF111" i="1" s="1"/>
  <c r="AE77" i="1"/>
  <c r="L17" i="1"/>
  <c r="BD17" i="1" s="1"/>
  <c r="L34" i="1"/>
  <c r="BD34" i="1" s="1"/>
  <c r="M25" i="1"/>
  <c r="BE25" i="1"/>
  <c r="L26" i="1"/>
  <c r="BD26" i="1" s="1"/>
  <c r="M14" i="1"/>
  <c r="BE14" i="1" s="1"/>
  <c r="AN134" i="1"/>
  <c r="L38" i="1"/>
  <c r="BD38" i="1" s="1"/>
  <c r="AK79" i="1"/>
  <c r="AL79" i="1" s="1"/>
  <c r="AK55" i="1"/>
  <c r="AL55" i="1"/>
  <c r="AY20" i="1"/>
  <c r="AX26" i="1"/>
  <c r="AE147" i="1"/>
  <c r="AK105" i="1"/>
  <c r="AL105" i="1" s="1"/>
  <c r="AN120" i="1"/>
  <c r="AE25" i="1"/>
  <c r="AN25" i="1" s="1"/>
  <c r="AE122" i="1"/>
  <c r="AE103" i="1"/>
  <c r="AN103" i="1" s="1"/>
  <c r="AN136" i="1"/>
  <c r="AE41" i="1"/>
  <c r="AN41" i="1" s="1"/>
  <c r="AE99" i="1"/>
  <c r="AF99" i="1" s="1"/>
  <c r="AM99" i="1" s="1"/>
  <c r="B99" i="1" s="1"/>
  <c r="AE53" i="1"/>
  <c r="AN53" i="1" s="1"/>
  <c r="AN150" i="1"/>
  <c r="AE37" i="1"/>
  <c r="AN37" i="1" s="1"/>
  <c r="AE151" i="1"/>
  <c r="AE136" i="1"/>
  <c r="L31" i="1"/>
  <c r="BD31" i="1" s="1"/>
  <c r="L32" i="1"/>
  <c r="BD32" i="1" s="1"/>
  <c r="M37" i="1"/>
  <c r="BE37" i="1" s="1"/>
  <c r="L19" i="1"/>
  <c r="BD19" i="1" s="1"/>
  <c r="AN124" i="1"/>
  <c r="AE140" i="1"/>
  <c r="AN125" i="1"/>
  <c r="AN132" i="1"/>
  <c r="AK107" i="1"/>
  <c r="AL107" i="1" s="1"/>
  <c r="AN95" i="1"/>
  <c r="AF95" i="1"/>
  <c r="AF29" i="1"/>
  <c r="AN63" i="1"/>
  <c r="AF101" i="1"/>
  <c r="T16" i="2"/>
  <c r="U16" i="2" s="1"/>
  <c r="L18" i="2" s="1"/>
  <c r="AN27" i="1"/>
  <c r="AN69" i="1"/>
  <c r="AK23" i="1"/>
  <c r="AL23" i="1" s="1"/>
  <c r="AM23" i="1" s="1"/>
  <c r="B23" i="1" s="1"/>
  <c r="T26" i="2"/>
  <c r="U26" i="2" s="1"/>
  <c r="L28" i="2" s="1"/>
  <c r="AK109" i="1"/>
  <c r="AL109" i="1" s="1"/>
  <c r="AF55" i="1"/>
  <c r="AM55" i="1" s="1"/>
  <c r="B55" i="1" s="1"/>
  <c r="AN17" i="1"/>
  <c r="AE65" i="1"/>
  <c r="AN65" i="1" s="1"/>
  <c r="U36" i="2"/>
  <c r="L38" i="2"/>
  <c r="AE21" i="1"/>
  <c r="AF21" i="1" s="1"/>
  <c r="L28" i="1"/>
  <c r="BD28" i="1" s="1"/>
  <c r="AD35" i="2"/>
  <c r="AX76" i="1"/>
  <c r="L48" i="1"/>
  <c r="BD48" i="1" s="1"/>
  <c r="AX54" i="1"/>
  <c r="AN154" i="1"/>
  <c r="AX60" i="1"/>
  <c r="AY98" i="1"/>
  <c r="AY114" i="1"/>
  <c r="AY28" i="1"/>
  <c r="AY70" i="1"/>
  <c r="AN23" i="1"/>
  <c r="AF81" i="1"/>
  <c r="AN81" i="1"/>
  <c r="AN91" i="1"/>
  <c r="AN77" i="1"/>
  <c r="AF77" i="1"/>
  <c r="AF97" i="1"/>
  <c r="AN97" i="1"/>
  <c r="AF71" i="1"/>
  <c r="AN71" i="1"/>
  <c r="AN39" i="1"/>
  <c r="AF37" i="1"/>
  <c r="AN111" i="1"/>
  <c r="AF49" i="1"/>
  <c r="AN49" i="1"/>
  <c r="AF89" i="1"/>
  <c r="AN89" i="1"/>
  <c r="AN75" i="1"/>
  <c r="AF103" i="1"/>
  <c r="AF83" i="1"/>
  <c r="AF109" i="1"/>
  <c r="AN51" i="1"/>
  <c r="AF51" i="1"/>
  <c r="AM51" i="1" s="1"/>
  <c r="B51" i="1" s="1"/>
  <c r="AN61" i="1"/>
  <c r="AF67" i="1"/>
  <c r="AF73" i="1"/>
  <c r="AN73" i="1"/>
  <c r="AN105" i="1"/>
  <c r="AF105" i="1"/>
  <c r="AN47" i="1"/>
  <c r="AF79" i="1"/>
  <c r="AF41" i="1"/>
  <c r="AN93" i="1"/>
  <c r="AF93" i="1"/>
  <c r="AN107" i="1"/>
  <c r="AF107" i="1"/>
  <c r="AN31" i="1"/>
  <c r="AK59" i="1" l="1"/>
  <c r="AL59" i="1" s="1"/>
  <c r="AF53" i="1"/>
  <c r="AF113" i="1"/>
  <c r="AM81" i="1"/>
  <c r="B81" i="1" s="1"/>
  <c r="AK33" i="1"/>
  <c r="AL33" i="1" s="1"/>
  <c r="AM33" i="1" s="1"/>
  <c r="B33" i="1" s="1"/>
  <c r="AK67" i="1"/>
  <c r="AL67" i="1" s="1"/>
  <c r="AM67" i="1" s="1"/>
  <c r="B67" i="1" s="1"/>
  <c r="AK77" i="1"/>
  <c r="AL77" i="1" s="1"/>
  <c r="AM77" i="1" s="1"/>
  <c r="B77" i="1" s="1"/>
  <c r="AN133" i="1"/>
  <c r="AN146" i="1"/>
  <c r="AK29" i="1"/>
  <c r="AL29" i="1" s="1"/>
  <c r="AM29" i="1" s="1"/>
  <c r="B29" i="1" s="1"/>
  <c r="AK71" i="1"/>
  <c r="AL71" i="1" s="1"/>
  <c r="AK91" i="1"/>
  <c r="AL91" i="1" s="1"/>
  <c r="AN21" i="1"/>
  <c r="AM105" i="1"/>
  <c r="B105" i="1" s="1"/>
  <c r="AK39" i="1"/>
  <c r="AL39" i="1" s="1"/>
  <c r="AM39" i="1" s="1"/>
  <c r="B39" i="1" s="1"/>
  <c r="AK61" i="1"/>
  <c r="AL61" i="1" s="1"/>
  <c r="AM61" i="1" s="1"/>
  <c r="B61" i="1" s="1"/>
  <c r="AK57" i="1"/>
  <c r="AL57" i="1" s="1"/>
  <c r="AK27" i="1"/>
  <c r="AL27" i="1" s="1"/>
  <c r="AM27" i="1" s="1"/>
  <c r="B27" i="1" s="1"/>
  <c r="AN140" i="1"/>
  <c r="AN147" i="1"/>
  <c r="AK19" i="1"/>
  <c r="AL19" i="1" s="1"/>
  <c r="AM19" i="1" s="1"/>
  <c r="B19" i="1" s="1"/>
  <c r="AK93" i="1"/>
  <c r="AL93" i="1" s="1"/>
  <c r="AM93" i="1" s="1"/>
  <c r="B93" i="1" s="1"/>
  <c r="AK101" i="1"/>
  <c r="AL101" i="1" s="1"/>
  <c r="AM101" i="1" s="1"/>
  <c r="B101" i="1" s="1"/>
  <c r="AN153" i="1"/>
  <c r="AK37" i="1"/>
  <c r="AL37" i="1" s="1"/>
  <c r="AM37" i="1" s="1"/>
  <c r="B37" i="1" s="1"/>
  <c r="AK97" i="1"/>
  <c r="AL97" i="1" s="1"/>
  <c r="AM97" i="1" s="1"/>
  <c r="B97" i="1" s="1"/>
  <c r="AJ15" i="1"/>
  <c r="AN59" i="1"/>
  <c r="AN148" i="1"/>
  <c r="AK63" i="1"/>
  <c r="AL63" i="1" s="1"/>
  <c r="AM63" i="1" s="1"/>
  <c r="B63" i="1" s="1"/>
  <c r="AN115" i="1"/>
  <c r="AK47" i="1"/>
  <c r="AL47" i="1" s="1"/>
  <c r="AN130" i="1"/>
  <c r="AN139" i="1"/>
  <c r="AN129" i="1"/>
  <c r="AN155" i="1"/>
  <c r="AK43" i="1"/>
  <c r="AL43" i="1" s="1"/>
  <c r="AK65" i="1"/>
  <c r="AL65" i="1" s="1"/>
  <c r="AK85" i="1"/>
  <c r="AL85" i="1" s="1"/>
  <c r="AM85" i="1" s="1"/>
  <c r="B85" i="1" s="1"/>
  <c r="AK45" i="1"/>
  <c r="AL45" i="1" s="1"/>
  <c r="AM45" i="1" s="1"/>
  <c r="B45" i="1" s="1"/>
  <c r="AN116" i="1"/>
  <c r="AM107" i="1"/>
  <c r="B107" i="1" s="1"/>
  <c r="AM109" i="1"/>
  <c r="B109" i="1" s="1"/>
  <c r="AM95" i="1"/>
  <c r="B95" i="1" s="1"/>
  <c r="AM47" i="1"/>
  <c r="B47" i="1" s="1"/>
  <c r="AM71" i="1"/>
  <c r="B71" i="1" s="1"/>
  <c r="AN99" i="1"/>
  <c r="AM79" i="1"/>
  <c r="B79" i="1" s="1"/>
  <c r="AM113" i="1"/>
  <c r="B113" i="1" s="1"/>
  <c r="AM91" i="1"/>
  <c r="B91" i="1" s="1"/>
  <c r="AK41" i="1"/>
  <c r="AL41" i="1" s="1"/>
  <c r="AM41" i="1" s="1"/>
  <c r="B41" i="1" s="1"/>
  <c r="AK89" i="1"/>
  <c r="AL89" i="1" s="1"/>
  <c r="AM89" i="1" s="1"/>
  <c r="B89" i="1" s="1"/>
  <c r="AK21" i="1"/>
  <c r="AL21" i="1" s="1"/>
  <c r="AM21" i="1" s="1"/>
  <c r="B21" i="1" s="1"/>
  <c r="AN131" i="1"/>
  <c r="AK35" i="1"/>
  <c r="AL35" i="1" s="1"/>
  <c r="AM35" i="1" s="1"/>
  <c r="B35" i="1" s="1"/>
  <c r="AN117" i="1"/>
  <c r="AF65" i="1"/>
  <c r="AN122" i="1"/>
  <c r="AK103" i="1"/>
  <c r="AL103" i="1" s="1"/>
  <c r="AM103" i="1" s="1"/>
  <c r="B103" i="1" s="1"/>
  <c r="AN127" i="1"/>
  <c r="AK83" i="1"/>
  <c r="AL83" i="1" s="1"/>
  <c r="AM83" i="1" s="1"/>
  <c r="B83" i="1" s="1"/>
  <c r="AN141" i="1"/>
  <c r="AN144" i="1"/>
  <c r="AK111" i="1"/>
  <c r="AL111" i="1" s="1"/>
  <c r="AM111" i="1" s="1"/>
  <c r="B111" i="1" s="1"/>
  <c r="AF21" i="2"/>
  <c r="AG21" i="2" s="1"/>
  <c r="AH21" i="2" s="1"/>
  <c r="AK21" i="2" s="1"/>
  <c r="AK17" i="1"/>
  <c r="AL17" i="1" s="1"/>
  <c r="AM17" i="1" s="1"/>
  <c r="B17" i="1" s="1"/>
  <c r="AG22" i="2"/>
  <c r="AH22" i="2" s="1"/>
  <c r="AK22" i="2" s="1"/>
  <c r="AF42" i="2"/>
  <c r="AG42" i="2" s="1"/>
  <c r="AH42" i="2" s="1"/>
  <c r="AK42" i="2" s="1"/>
  <c r="AE87" i="1"/>
  <c r="AF87" i="1" s="1"/>
  <c r="AF28" i="2"/>
  <c r="AG28" i="2" s="1"/>
  <c r="AH28" i="2" s="1"/>
  <c r="AK28" i="2" s="1"/>
  <c r="AM59" i="1"/>
  <c r="B59" i="1" s="1"/>
  <c r="AF29" i="2"/>
  <c r="AG29" i="2" s="1"/>
  <c r="AH29" i="2" s="1"/>
  <c r="AK29" i="2" s="1"/>
  <c r="T31" i="2"/>
  <c r="U31" i="2" s="1"/>
  <c r="L33" i="2" s="1"/>
  <c r="AN45" i="1"/>
  <c r="AF10" i="2"/>
  <c r="AG10" i="2" s="1"/>
  <c r="AH10" i="2" s="1"/>
  <c r="AK10" i="2" s="1"/>
  <c r="AF44" i="2"/>
  <c r="AG44" i="2" s="1"/>
  <c r="AH44" i="2" s="1"/>
  <c r="AK44" i="2" s="1"/>
  <c r="AF19" i="2"/>
  <c r="AG19" i="2" s="1"/>
  <c r="AH19" i="2" s="1"/>
  <c r="AK19" i="2" s="1"/>
  <c r="AF40" i="2"/>
  <c r="AG40" i="2" s="1"/>
  <c r="AH40" i="2" s="1"/>
  <c r="AK40" i="2" s="1"/>
  <c r="AM69" i="1"/>
  <c r="B69" i="1" s="1"/>
  <c r="AF43" i="2"/>
  <c r="AG43" i="2" s="1"/>
  <c r="AH43" i="2" s="1"/>
  <c r="AK43" i="2" s="1"/>
  <c r="AF17" i="2"/>
  <c r="AG17" i="2" s="1"/>
  <c r="AH17" i="2" s="1"/>
  <c r="AK17" i="2" s="1"/>
  <c r="AN29" i="1"/>
  <c r="AF38" i="2"/>
  <c r="AG38" i="2" s="1"/>
  <c r="AH38" i="2" s="1"/>
  <c r="AK38" i="2" s="1"/>
  <c r="AF36" i="2"/>
  <c r="AG36" i="2" s="1"/>
  <c r="AH36" i="2" s="1"/>
  <c r="AK36" i="2" s="1"/>
  <c r="AF41" i="2"/>
  <c r="AG41" i="2" s="1"/>
  <c r="AH41" i="2" s="1"/>
  <c r="AK41" i="2" s="1"/>
  <c r="AF25" i="1"/>
  <c r="AM25" i="1" s="1"/>
  <c r="B25" i="1" s="1"/>
  <c r="AN85" i="1"/>
  <c r="AF31" i="2"/>
  <c r="AG31" i="2" s="1"/>
  <c r="AH31" i="2" s="1"/>
  <c r="AK31" i="2" s="1"/>
  <c r="AF45" i="2"/>
  <c r="AG45" i="2" s="1"/>
  <c r="AH45" i="2" s="1"/>
  <c r="AK45" i="2" s="1"/>
  <c r="AF12" i="2"/>
  <c r="AG12" i="2" s="1"/>
  <c r="AH12" i="2" s="1"/>
  <c r="AK12" i="2" s="1"/>
  <c r="AF24" i="2"/>
  <c r="AG24" i="2" s="1"/>
  <c r="AH24" i="2" s="1"/>
  <c r="AK24" i="2" s="1"/>
  <c r="AF26" i="2"/>
  <c r="AG26" i="2" s="1"/>
  <c r="AH26" i="2" s="1"/>
  <c r="AK26" i="2" s="1"/>
  <c r="AF27" i="2"/>
  <c r="AG27" i="2" s="1"/>
  <c r="AH27" i="2" s="1"/>
  <c r="AK27" i="2" s="1"/>
  <c r="AF32" i="2"/>
  <c r="AG32" i="2" s="1"/>
  <c r="AH32" i="2" s="1"/>
  <c r="AK32" i="2" s="1"/>
  <c r="AG23" i="2"/>
  <c r="AH23" i="2" s="1"/>
  <c r="AK23" i="2" s="1"/>
  <c r="AM57" i="1"/>
  <c r="B57" i="1" s="1"/>
  <c r="AF37" i="2"/>
  <c r="AG37" i="2" s="1"/>
  <c r="AH37" i="2" s="1"/>
  <c r="AK37" i="2" s="1"/>
  <c r="AF14" i="2"/>
  <c r="AG14" i="2" s="1"/>
  <c r="AH14" i="2" s="1"/>
  <c r="AK14" i="2" s="1"/>
  <c r="AF20" i="2"/>
  <c r="AG20" i="2" s="1"/>
  <c r="AH20" i="2" s="1"/>
  <c r="AK20" i="2" s="1"/>
  <c r="AF33" i="2"/>
  <c r="AG33" i="2" s="1"/>
  <c r="AH33" i="2" s="1"/>
  <c r="AK33" i="2" s="1"/>
  <c r="B15" i="1"/>
  <c r="AF15" i="1"/>
  <c r="AF11" i="2"/>
  <c r="AG11" i="2" s="1"/>
  <c r="AH11" i="2" s="1"/>
  <c r="AK11" i="2" s="1"/>
  <c r="L33" i="1"/>
  <c r="BD33" i="1" s="1"/>
  <c r="AK49" i="1"/>
  <c r="AL49" i="1" s="1"/>
  <c r="AM49" i="1" s="1"/>
  <c r="B49" i="1" s="1"/>
  <c r="AX38" i="1"/>
  <c r="AY48" i="1"/>
  <c r="AD126" i="1"/>
  <c r="AE126" i="1" s="1"/>
  <c r="AF13" i="2"/>
  <c r="AG13" i="2" s="1"/>
  <c r="AH13" i="2" s="1"/>
  <c r="AK13" i="2" s="1"/>
  <c r="AF18" i="2"/>
  <c r="AG18" i="2" s="1"/>
  <c r="AH18" i="2" s="1"/>
  <c r="AK18" i="2" s="1"/>
  <c r="L22" i="1"/>
  <c r="BD22" i="1" s="1"/>
  <c r="L35" i="1"/>
  <c r="BD35" i="1" s="1"/>
  <c r="L46" i="1"/>
  <c r="BD46" i="1" s="1"/>
  <c r="AK31" i="1"/>
  <c r="AL31" i="1" s="1"/>
  <c r="AM31" i="1" s="1"/>
  <c r="B31" i="1" s="1"/>
  <c r="AK53" i="1"/>
  <c r="AL53" i="1" s="1"/>
  <c r="AM53" i="1" s="1"/>
  <c r="B53" i="1" s="1"/>
  <c r="AK73" i="1"/>
  <c r="AL73" i="1" s="1"/>
  <c r="AM73" i="1" s="1"/>
  <c r="B73" i="1" s="1"/>
  <c r="M27" i="1"/>
  <c r="BE27" i="1" s="1"/>
  <c r="M45" i="1"/>
  <c r="BE45" i="1" s="1"/>
  <c r="AN15" i="1"/>
  <c r="AF15" i="2"/>
  <c r="AG15" i="2" s="1"/>
  <c r="AH15" i="2" s="1"/>
  <c r="AK15" i="2" s="1"/>
  <c r="M24" i="1"/>
  <c r="BE24" i="1" s="1"/>
  <c r="M48" i="1"/>
  <c r="BE48" i="1" s="1"/>
  <c r="AE43" i="1"/>
  <c r="AY90" i="1"/>
  <c r="AK87" i="1"/>
  <c r="AL87" i="1" s="1"/>
  <c r="AK15" i="1"/>
  <c r="AL15" i="1" s="1"/>
  <c r="L44" i="1"/>
  <c r="BD44" i="1" s="1"/>
  <c r="AN151" i="1"/>
  <c r="AF25" i="2"/>
  <c r="AG25" i="2" s="1"/>
  <c r="AH25" i="2" s="1"/>
  <c r="AK25" i="2" s="1"/>
  <c r="M16" i="1"/>
  <c r="BE16" i="1" s="1"/>
  <c r="M11" i="1" s="1"/>
  <c r="AY50" i="1"/>
  <c r="AF34" i="2"/>
  <c r="AG34" i="2" s="1"/>
  <c r="AH34" i="2" s="1"/>
  <c r="AK34" i="2" s="1"/>
  <c r="AM65" i="1" l="1"/>
  <c r="B65" i="1" s="1"/>
  <c r="AF16" i="2"/>
  <c r="AG16" i="2" s="1"/>
  <c r="AH16" i="2" s="1"/>
  <c r="AK16" i="2" s="1"/>
  <c r="AF23" i="2"/>
  <c r="AF39" i="2"/>
  <c r="AG39" i="2" s="1"/>
  <c r="AH39" i="2" s="1"/>
  <c r="AK39" i="2" s="1"/>
  <c r="AF35" i="2"/>
  <c r="AG35" i="2" s="1"/>
  <c r="AH35" i="2" s="1"/>
  <c r="AK35" i="2" s="1"/>
  <c r="AF22" i="2"/>
  <c r="AF30" i="2"/>
  <c r="AG30" i="2" s="1"/>
  <c r="AH30" i="2" s="1"/>
  <c r="AK30" i="2" s="1"/>
  <c r="AM15" i="1"/>
  <c r="AM87" i="1"/>
  <c r="B87" i="1" s="1"/>
  <c r="AF43" i="1"/>
  <c r="AM43" i="1" s="1"/>
  <c r="B43" i="1" s="1"/>
  <c r="AN43" i="1"/>
  <c r="AN87" i="1"/>
</calcChain>
</file>

<file path=xl/sharedStrings.xml><?xml version="1.0" encoding="utf-8"?>
<sst xmlns="http://schemas.openxmlformats.org/spreadsheetml/2006/main" count="543" uniqueCount="226">
  <si>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</si>
  <si>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</si>
  <si>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</si>
  <si>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</si>
  <si>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</si>
  <si>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</si>
  <si>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</si>
  <si>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　　　　　　          　 性別・ｸﾗｽ
　種目</t>
    <rPh sb="18" eb="19">
      <t>セイ</t>
    </rPh>
    <rPh sb="19" eb="20">
      <t>ベツ</t>
    </rPh>
    <rPh sb="26" eb="28">
      <t>シュモク</t>
    </rPh>
    <phoneticPr fontId="2"/>
  </si>
  <si>
    <t>記入例</t>
    <rPh sb="0" eb="2">
      <t>キニュウ</t>
    </rPh>
    <rPh sb="2" eb="3">
      <t>レイ</t>
    </rPh>
    <phoneticPr fontId="2"/>
  </si>
  <si>
    <t>走高跳</t>
    <rPh sb="0" eb="1">
      <t>ハシ</t>
    </rPh>
    <rPh sb="1" eb="3">
      <t>タカト</t>
    </rPh>
    <phoneticPr fontId="2"/>
  </si>
  <si>
    <t>参加料／種目</t>
    <rPh sb="0" eb="2">
      <t>サンカ</t>
    </rPh>
    <rPh sb="4" eb="6">
      <t>シュモク</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</si>
  <si>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</si>
  <si>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</si>
  <si>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</si>
  <si>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男子</t>
    <rPh sb="0" eb="2">
      <t>ダンシ</t>
    </rPh>
    <phoneticPr fontId="2"/>
  </si>
  <si>
    <t>女子</t>
    <rPh sb="0" eb="2">
      <t>ジョシ</t>
    </rPh>
    <phoneticPr fontId="2"/>
  </si>
  <si>
    <t>一般</t>
    <rPh sb="0" eb="2">
      <t>イッパン</t>
    </rPh>
    <phoneticPr fontId="1"/>
  </si>
  <si>
    <t>大学</t>
    <rPh sb="0" eb="2">
      <t>ダイガク</t>
    </rPh>
    <phoneticPr fontId="1"/>
  </si>
  <si>
    <t>高校</t>
    <rPh sb="0" eb="2">
      <t>コウコウ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</si>
  <si>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</si>
  <si>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</si>
  <si>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</si>
  <si>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</si>
  <si>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走幅跳</t>
    <rPh sb="0" eb="1">
      <t>ハシ</t>
    </rPh>
    <rPh sb="1" eb="3">
      <t>ハバト</t>
    </rPh>
    <phoneticPr fontId="1"/>
  </si>
  <si>
    <t>×</t>
    <phoneticPr fontId="1"/>
  </si>
  <si>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</si>
  <si>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</si>
  <si>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</si>
  <si>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</si>
  <si>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</si>
  <si>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</si>
  <si>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参加料合計</t>
    <rPh sb="0" eb="2">
      <t>サンカ</t>
    </rPh>
    <rPh sb="2" eb="3">
      <t>リョウ</t>
    </rPh>
    <rPh sb="3" eb="5">
      <t>ゴウケイ</t>
    </rPh>
    <phoneticPr fontId="2"/>
  </si>
  <si>
    <t>400m</t>
  </si>
  <si>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</si>
  <si>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</si>
  <si>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</si>
  <si>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</si>
  <si>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D</t>
    <phoneticPr fontId="1"/>
  </si>
  <si>
    <t>砲丸投(2.721kg)</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</si>
  <si>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</si>
  <si>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リレー</t>
    <phoneticPr fontId="1"/>
  </si>
  <si>
    <t>個人</t>
    <rPh sb="0" eb="2">
      <t>コジン</t>
    </rPh>
    <phoneticPr fontId="1"/>
  </si>
  <si>
    <t>混合</t>
    <rPh sb="0" eb="2">
      <t>コンゴウ</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</si>
  <si>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</si>
  <si>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</si>
  <si>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</si>
  <si>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</si>
  <si>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</si>
  <si>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</si>
  <si>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</si>
  <si>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</si>
  <si>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</si>
  <si>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</si>
  <si>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</si>
  <si>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</si>
  <si>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</si>
  <si>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</si>
  <si>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</si>
  <si>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</si>
  <si>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</si>
  <si>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</si>
  <si>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</si>
  <si>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</si>
  <si>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</si>
  <si>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</si>
  <si>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</si>
  <si>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</si>
  <si>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砲丸投(5.000kg)</t>
    <phoneticPr fontId="2"/>
  </si>
  <si>
    <t>砲丸投(2.721kg)</t>
    <phoneticPr fontId="2"/>
  </si>
  <si>
    <t/>
  </si>
  <si>
    <t>参加（のべ）人数</t>
    <rPh sb="0" eb="2">
      <t>サンカ</t>
    </rPh>
    <rPh sb="6" eb="8">
      <t>ニンズウ</t>
    </rPh>
    <phoneticPr fontId="2"/>
  </si>
  <si>
    <t>M</t>
    <phoneticPr fontId="1"/>
  </si>
  <si>
    <t>100m</t>
  </si>
  <si>
    <t>100m</t>
    <phoneticPr fontId="2"/>
  </si>
  <si>
    <t>200m</t>
  </si>
  <si>
    <t>200m</t>
    <phoneticPr fontId="2"/>
  </si>
  <si>
    <t>400m</t>
    <phoneticPr fontId="2"/>
  </si>
  <si>
    <t>800m</t>
  </si>
  <si>
    <t>800m</t>
    <phoneticPr fontId="2"/>
  </si>
  <si>
    <t>走幅跳</t>
    <rPh sb="0" eb="1">
      <t>ハシ</t>
    </rPh>
    <rPh sb="1" eb="2">
      <t>ハバ</t>
    </rPh>
    <phoneticPr fontId="2"/>
  </si>
  <si>
    <t>砲丸投(7.260kg)</t>
    <phoneticPr fontId="2"/>
  </si>
  <si>
    <t>中学女子</t>
    <rPh sb="0" eb="2">
      <t>チュウガク</t>
    </rPh>
    <rPh sb="2" eb="4">
      <t>ジョシ</t>
    </rPh>
    <phoneticPr fontId="1"/>
  </si>
  <si>
    <t>110mH(0.914m)</t>
  </si>
  <si>
    <t>110mH(0.914m)</t>
    <phoneticPr fontId="2"/>
  </si>
  <si>
    <t>100mH(0.762m)</t>
    <phoneticPr fontId="2"/>
  </si>
  <si>
    <t>砲丸投(4.000kg)</t>
  </si>
  <si>
    <t>砲丸投(4.000kg)</t>
    <phoneticPr fontId="2"/>
  </si>
  <si>
    <t>中学男子</t>
    <rPh sb="0" eb="2">
      <t>チュウガク</t>
    </rPh>
    <rPh sb="2" eb="4">
      <t>ダンシ</t>
    </rPh>
    <phoneticPr fontId="2"/>
  </si>
  <si>
    <t>100mH(0.762m)</t>
    <phoneticPr fontId="1"/>
  </si>
  <si>
    <t>砲丸投(7.260kg)</t>
    <phoneticPr fontId="1"/>
  </si>
  <si>
    <t>(A)</t>
    <phoneticPr fontId="1"/>
  </si>
  <si>
    <t>(B)</t>
    <phoneticPr fontId="1"/>
  </si>
  <si>
    <t>(D)</t>
    <phoneticPr fontId="1"/>
  </si>
  <si>
    <t>(E)</t>
    <phoneticPr fontId="1"/>
  </si>
  <si>
    <t>(F)</t>
    <phoneticPr fontId="1"/>
  </si>
  <si>
    <t>チーム枝記号</t>
    <rPh sb="3" eb="4">
      <t>エダ</t>
    </rPh>
    <rPh sb="4" eb="6">
      <t>キゴウ</t>
    </rPh>
    <phoneticPr fontId="1"/>
  </si>
  <si>
    <t>中学</t>
    <rPh sb="0" eb="2">
      <t>チュウガク</t>
    </rPh>
    <phoneticPr fontId="1"/>
  </si>
  <si>
    <t>1500m</t>
    <phoneticPr fontId="2"/>
  </si>
  <si>
    <t>50</t>
    <phoneticPr fontId="1"/>
  </si>
  <si>
    <t>(C)</t>
    <phoneticPr fontId="1"/>
  </si>
  <si>
    <t>【大会別特記事項】
○リレーチームは登録済みの同一クラブ・同一校で編成
　すること。
○複数チームの参加可能です。その場合は、チーム枝記号
　を必ず選択して下さい。</t>
    <rPh sb="1" eb="3">
      <t>タイカイ</t>
    </rPh>
    <rPh sb="3" eb="4">
      <t>ベツ</t>
    </rPh>
    <rPh sb="4" eb="6">
      <t>トッキ</t>
    </rPh>
    <rPh sb="6" eb="8">
      <t>ジコウ</t>
    </rPh>
    <rPh sb="18" eb="20">
      <t>トウロク</t>
    </rPh>
    <rPh sb="20" eb="21">
      <t>ズ</t>
    </rPh>
    <rPh sb="23" eb="25">
      <t>ドウイツ</t>
    </rPh>
    <rPh sb="29" eb="31">
      <t>ドウイツ</t>
    </rPh>
    <rPh sb="31" eb="32">
      <t>コウ</t>
    </rPh>
    <rPh sb="33" eb="35">
      <t>ヘンセイ</t>
    </rPh>
    <rPh sb="44" eb="46">
      <t>フクスウ</t>
    </rPh>
    <rPh sb="50" eb="52">
      <t>サンカ</t>
    </rPh>
    <rPh sb="52" eb="54">
      <t>カノウ</t>
    </rPh>
    <rPh sb="59" eb="61">
      <t>バアイ</t>
    </rPh>
    <rPh sb="66" eb="67">
      <t>エダ</t>
    </rPh>
    <rPh sb="67" eb="69">
      <t>キゴウ</t>
    </rPh>
    <rPh sb="72" eb="73">
      <t>カナラ</t>
    </rPh>
    <rPh sb="74" eb="76">
      <t>センタク</t>
    </rPh>
    <rPh sb="78" eb="79">
      <t>クダ</t>
    </rPh>
    <phoneticPr fontId="1"/>
  </si>
  <si>
    <t>800m</t>
    <phoneticPr fontId="1"/>
  </si>
  <si>
    <t>エラーはプログラムから漏れる可能性があります。</t>
    <phoneticPr fontId="1"/>
  </si>
  <si>
    <t>エラーファイルは再エントリーをしていただきます。</t>
    <rPh sb="8" eb="9">
      <t>サイ</t>
    </rPh>
    <phoneticPr fontId="1"/>
  </si>
  <si>
    <t>　中学は”中”、高校は”高”を必ずつけてください。</t>
    <rPh sb="1" eb="3">
      <t>チュウガク</t>
    </rPh>
    <rPh sb="5" eb="6">
      <t>チュウ</t>
    </rPh>
    <rPh sb="8" eb="10">
      <t>コウコウ</t>
    </rPh>
    <rPh sb="12" eb="13">
      <t>コウ</t>
    </rPh>
    <rPh sb="15" eb="16">
      <t>カナラ</t>
    </rPh>
    <phoneticPr fontId="1"/>
  </si>
  <si>
    <t>（３）エントリーセンターの利用方法</t>
    <rPh sb="13" eb="15">
      <t>リヨウ</t>
    </rPh>
    <rPh sb="15" eb="17">
      <t>ホウホウ</t>
    </rPh>
    <phoneticPr fontId="1"/>
  </si>
  <si>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1"/>
  </si>
  <si>
    <t>⑨受付完了の自動返信メールを受信し、内容を確認してください。</t>
    <rPh sb="18" eb="20">
      <t>ナイヨウ</t>
    </rPh>
    <rPh sb="21" eb="23">
      <t>カクニン</t>
    </rPh>
    <phoneticPr fontId="1"/>
  </si>
  <si>
    <t>M</t>
    <phoneticPr fontId="1"/>
  </si>
  <si>
    <t>4×100mR</t>
  </si>
  <si>
    <t>4×100mR</t>
    <phoneticPr fontId="1"/>
  </si>
  <si>
    <t>3000m</t>
  </si>
  <si>
    <t>3000m</t>
    <phoneticPr fontId="2"/>
  </si>
  <si>
    <t>砲丸投(6.000kg)</t>
  </si>
  <si>
    <t>砲丸投(6.000kg)</t>
    <phoneticPr fontId="2"/>
  </si>
  <si>
    <t>1500m</t>
  </si>
  <si>
    <t>100mH(0.762m)</t>
  </si>
  <si>
    <t>砲丸投(7.260kg)</t>
  </si>
  <si>
    <t>砲丸投(5.000kg)</t>
  </si>
  <si>
    <t>砲丸投(2.721kg)</t>
  </si>
  <si>
    <t>3000m</t>
    <phoneticPr fontId="1"/>
  </si>
  <si>
    <t>高校男子</t>
    <rPh sb="0" eb="2">
      <t>コウコウ</t>
    </rPh>
    <rPh sb="2" eb="4">
      <t>ダンシ</t>
    </rPh>
    <phoneticPr fontId="1"/>
  </si>
  <si>
    <t>高校女子</t>
    <rPh sb="0" eb="2">
      <t>コウコウ</t>
    </rPh>
    <rPh sb="2" eb="4">
      <t>ジョシ</t>
    </rPh>
    <phoneticPr fontId="1"/>
  </si>
  <si>
    <t>砲丸投(5.000kg)</t>
    <phoneticPr fontId="1"/>
  </si>
  <si>
    <t>緊急連絡先
電話番号</t>
    <rPh sb="0" eb="2">
      <t>キンキュウ</t>
    </rPh>
    <rPh sb="2" eb="5">
      <t>レンラクサキ</t>
    </rPh>
    <rPh sb="6" eb="8">
      <t>デンワ</t>
    </rPh>
    <rPh sb="8" eb="10">
      <t>バンゴウ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</si>
  <si>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1"/>
  </si>
  <si>
    <t>（例：1000ｍ　3分20秒48 → 32048、　走幅跳　3m20　→　320）</t>
    <phoneticPr fontId="1"/>
  </si>
  <si>
    <t>1500m</t>
    <phoneticPr fontId="1"/>
  </si>
  <si>
    <t>砲丸投(6.000kg)</t>
    <phoneticPr fontId="1"/>
  </si>
  <si>
    <t>ﾅﾝﾊﾞｰｶｰﾄﾞ</t>
    <phoneticPr fontId="2"/>
  </si>
  <si>
    <t>ﾅﾝﾊﾞｰｶｰﾄﾞ
/学年</t>
    <rPh sb="11" eb="13">
      <t>ガクネン</t>
    </rPh>
    <phoneticPr fontId="1"/>
  </si>
  <si>
    <t>三段跳</t>
    <rPh sb="0" eb="2">
      <t>サンダン</t>
    </rPh>
    <rPh sb="2" eb="3">
      <t>ト</t>
    </rPh>
    <phoneticPr fontId="1"/>
  </si>
  <si>
    <t>三段跳</t>
    <rPh sb="0" eb="2">
      <t>サンダン</t>
    </rPh>
    <phoneticPr fontId="2"/>
  </si>
  <si>
    <t>三段跳</t>
    <rPh sb="0" eb="3">
      <t>サンダントビ</t>
    </rPh>
    <phoneticPr fontId="1"/>
  </si>
  <si>
    <t>　　　　　　   性別・ｸﾗｽ
　種目</t>
    <rPh sb="9" eb="10">
      <t>セイ</t>
    </rPh>
    <rPh sb="10" eb="11">
      <t>ベツ</t>
    </rPh>
    <rPh sb="17" eb="19">
      <t>シュモク</t>
    </rPh>
    <phoneticPr fontId="2"/>
  </si>
  <si>
    <t>　（同サイトの「エントリー状況確認」のページでも確認が出来ます）</t>
    <phoneticPr fontId="1"/>
  </si>
  <si>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1"/>
  </si>
  <si>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1"/>
  </si>
  <si>
    <t>②入力開始後、赤くなるセルは入力が済んでいません。</t>
    <rPh sb="1" eb="3">
      <t>ニュウリョク</t>
    </rPh>
    <rPh sb="3" eb="6">
      <t>カイシゴ</t>
    </rPh>
    <rPh sb="7" eb="8">
      <t>アカ</t>
    </rPh>
    <rPh sb="14" eb="16">
      <t>ニュウリョク</t>
    </rPh>
    <rPh sb="17" eb="18">
      <t>ス</t>
    </rPh>
    <phoneticPr fontId="1"/>
  </si>
  <si>
    <t>③入力した内容がプログラム、記録等にそのまま反映されます。</t>
    <rPh sb="1" eb="3">
      <t>ニュウリョク</t>
    </rPh>
    <rPh sb="5" eb="7">
      <t>ナイヨウ</t>
    </rPh>
    <rPh sb="14" eb="16">
      <t>キロク</t>
    </rPh>
    <rPh sb="16" eb="17">
      <t>トウ</t>
    </rPh>
    <rPh sb="22" eb="24">
      <t>ハンエイ</t>
    </rPh>
    <phoneticPr fontId="1"/>
  </si>
  <si>
    <t>④シート・セルの削除・挿入などはしないでください。</t>
    <rPh sb="8" eb="10">
      <t>サクジョ</t>
    </rPh>
    <rPh sb="11" eb="13">
      <t>ソウニュウ</t>
    </rPh>
    <phoneticPr fontId="1"/>
  </si>
  <si>
    <t>（１）エントリーファイル名の変更</t>
    <rPh sb="12" eb="13">
      <t>メイ</t>
    </rPh>
    <rPh sb="14" eb="16">
      <t>ヘンコウ</t>
    </rPh>
    <phoneticPr fontId="1"/>
  </si>
  <si>
    <t>（２）個人種目申込一覧表</t>
    <rPh sb="3" eb="5">
      <t>コジン</t>
    </rPh>
    <rPh sb="5" eb="7">
      <t>シュモク</t>
    </rPh>
    <rPh sb="7" eb="9">
      <t>モウシコミ</t>
    </rPh>
    <rPh sb="9" eb="11">
      <t>イチラン</t>
    </rPh>
    <rPh sb="11" eb="12">
      <t>ヒョウ</t>
    </rPh>
    <phoneticPr fontId="1"/>
  </si>
  <si>
    <t>①「上位所属/ｶﾃｺﾞﾘ」をプルダウンから選択（一般・高校・中学）して下さい。</t>
    <rPh sb="2" eb="4">
      <t>ジョウイ</t>
    </rPh>
    <rPh sb="4" eb="6">
      <t>ショゾク</t>
    </rPh>
    <rPh sb="21" eb="23">
      <t>センタク</t>
    </rPh>
    <rPh sb="24" eb="26">
      <t>イッパン</t>
    </rPh>
    <rPh sb="27" eb="29">
      <t>コウコウ</t>
    </rPh>
    <rPh sb="30" eb="32">
      <t>チュウガク</t>
    </rPh>
    <rPh sb="35" eb="36">
      <t>クダ</t>
    </rPh>
    <phoneticPr fontId="1"/>
  </si>
  <si>
    <t>③「申込責任者氏名・住所・緊急連絡先の電話番号」を入力して下さい。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1"/>
  </si>
  <si>
    <t>④「性別/ｸﾗｽ」をプルダウンから選択して下さい。</t>
    <rPh sb="2" eb="4">
      <t>セイベツ</t>
    </rPh>
    <rPh sb="17" eb="19">
      <t>センタク</t>
    </rPh>
    <rPh sb="21" eb="22">
      <t>クダ</t>
    </rPh>
    <phoneticPr fontId="1"/>
  </si>
  <si>
    <t>　絶対に、他のデータからの貼付けはしないで下さい。</t>
    <rPh sb="1" eb="3">
      <t>ゼッタイ</t>
    </rPh>
    <rPh sb="5" eb="6">
      <t>タ</t>
    </rPh>
    <rPh sb="13" eb="14">
      <t>ハ</t>
    </rPh>
    <rPh sb="14" eb="15">
      <t>ツ</t>
    </rPh>
    <rPh sb="21" eb="22">
      <t>クダ</t>
    </rPh>
    <phoneticPr fontId="1"/>
  </si>
  <si>
    <t>⑤「ナンバーカード」を入力して下さい。（入力不要の場合は必要ありません）</t>
    <rPh sb="11" eb="13">
      <t>ニュウリョク</t>
    </rPh>
    <rPh sb="15" eb="16">
      <t>クダ</t>
    </rPh>
    <rPh sb="20" eb="22">
      <t>ニュウリョク</t>
    </rPh>
    <rPh sb="22" eb="24">
      <t>フヨウ</t>
    </rPh>
    <rPh sb="25" eb="27">
      <t>バアイ</t>
    </rPh>
    <rPh sb="28" eb="30">
      <t>ヒツヨウ</t>
    </rPh>
    <phoneticPr fontId="1"/>
  </si>
  <si>
    <t>　ナンバーカードの重複がないか確認してください。</t>
    <rPh sb="9" eb="11">
      <t>ジュウフク</t>
    </rPh>
    <rPh sb="15" eb="17">
      <t>カクニン</t>
    </rPh>
    <phoneticPr fontId="1"/>
  </si>
  <si>
    <t>　（重複がある場合は右側に警告が出ます　ナンバーカードや氏名が違ってないか確認下さい）</t>
    <rPh sb="2" eb="4">
      <t>ジュウフク</t>
    </rPh>
    <rPh sb="10" eb="12">
      <t>ミギガワ</t>
    </rPh>
    <rPh sb="28" eb="30">
      <t>シメイ</t>
    </rPh>
    <rPh sb="31" eb="32">
      <t>チガ</t>
    </rPh>
    <rPh sb="37" eb="39">
      <t>カクニン</t>
    </rPh>
    <rPh sb="39" eb="40">
      <t>クダ</t>
    </rPh>
    <phoneticPr fontId="1"/>
  </si>
  <si>
    <t>⑥「氏名とﾌﾘｶﾞﾅ」を入力をして下さい。</t>
    <rPh sb="2" eb="4">
      <t>シメイ</t>
    </rPh>
    <rPh sb="12" eb="14">
      <t>ニュウリョク</t>
    </rPh>
    <rPh sb="17" eb="18">
      <t>クダ</t>
    </rPh>
    <phoneticPr fontId="1"/>
  </si>
  <si>
    <t>⑧「種目」をプルダウンから選択して下さい。</t>
    <rPh sb="2" eb="4">
      <t>シュモク</t>
    </rPh>
    <rPh sb="13" eb="15">
      <t>センタク</t>
    </rPh>
    <rPh sb="17" eb="18">
      <t>クダ</t>
    </rPh>
    <phoneticPr fontId="1"/>
  </si>
  <si>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1"/>
  </si>
  <si>
    <t>⑨「参考記録」に自己記録又は目標記録を入力して下さい。</t>
    <rPh sb="2" eb="4">
      <t>サンコウ</t>
    </rPh>
    <rPh sb="4" eb="6">
      <t>キロク</t>
    </rPh>
    <rPh sb="8" eb="10">
      <t>ジコ</t>
    </rPh>
    <rPh sb="10" eb="12">
      <t>キロク</t>
    </rPh>
    <rPh sb="12" eb="13">
      <t>マタ</t>
    </rPh>
    <rPh sb="14" eb="16">
      <t>モクヒョウ</t>
    </rPh>
    <rPh sb="16" eb="18">
      <t>キロク</t>
    </rPh>
    <rPh sb="19" eb="21">
      <t>ニュウリョク</t>
    </rPh>
    <rPh sb="23" eb="24">
      <t>クダ</t>
    </rPh>
    <phoneticPr fontId="1"/>
  </si>
  <si>
    <t>　数字のみとし単位（秒、ｍ、：、.、など）は入れないで下さい。</t>
    <rPh sb="1" eb="3">
      <t>スウジ</t>
    </rPh>
    <rPh sb="10" eb="11">
      <t>ビョウ</t>
    </rPh>
    <phoneticPr fontId="1"/>
  </si>
  <si>
    <t>⑩セルが”赤色”になっているところが無いか（未入力）確認してください。</t>
    <rPh sb="5" eb="7">
      <t>アカイロ</t>
    </rPh>
    <rPh sb="18" eb="19">
      <t>ナ</t>
    </rPh>
    <rPh sb="22" eb="25">
      <t>ミニュウリョク</t>
    </rPh>
    <rPh sb="26" eb="28">
      <t>カクニン</t>
    </rPh>
    <phoneticPr fontId="1"/>
  </si>
  <si>
    <t>氏名ﾌﾘｶﾞﾅ(半角ｶﾅ)</t>
    <rPh sb="0" eb="2">
      <t>シメイ</t>
    </rPh>
    <rPh sb="8" eb="10">
      <t>ハンカク</t>
    </rPh>
    <phoneticPr fontId="2"/>
  </si>
  <si>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1"/>
  </si>
  <si>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1"/>
  </si>
  <si>
    <t>5000m</t>
    <phoneticPr fontId="1"/>
  </si>
  <si>
    <t>5000m</t>
    <phoneticPr fontId="2"/>
  </si>
  <si>
    <t>400mH(0.762m)</t>
    <phoneticPr fontId="1"/>
  </si>
  <si>
    <t>400mH(0.914m)</t>
    <phoneticPr fontId="1"/>
  </si>
  <si>
    <t>400mH(0.914m)</t>
    <phoneticPr fontId="1"/>
  </si>
  <si>
    <t>400mH(0.914m)</t>
    <phoneticPr fontId="2"/>
  </si>
  <si>
    <t>400mH(0.762m)</t>
    <phoneticPr fontId="2"/>
  </si>
  <si>
    <t>棒高跳</t>
    <rPh sb="0" eb="1">
      <t>ボウ</t>
    </rPh>
    <rPh sb="1" eb="3">
      <t>タカト</t>
    </rPh>
    <phoneticPr fontId="2"/>
  </si>
  <si>
    <t>円盤投(2.000kg)</t>
  </si>
  <si>
    <t>円盤投(1.750kg)</t>
  </si>
  <si>
    <t>円盤投(1.500kg)</t>
  </si>
  <si>
    <t>円盤投(1.000kg)</t>
  </si>
  <si>
    <t>円盤投(2.000kg)</t>
    <phoneticPr fontId="1"/>
  </si>
  <si>
    <t>円盤投(2.000kg)</t>
    <phoneticPr fontId="1"/>
  </si>
  <si>
    <t>円盤投(1.750kg)</t>
    <phoneticPr fontId="1"/>
  </si>
  <si>
    <t>円盤投(1.750kg)</t>
    <phoneticPr fontId="1"/>
  </si>
  <si>
    <t>円盤投(1.500kg)</t>
    <phoneticPr fontId="1"/>
  </si>
  <si>
    <t>円盤投(1.500kg)</t>
    <phoneticPr fontId="1"/>
  </si>
  <si>
    <t>円盤投(1.000kg)</t>
    <phoneticPr fontId="1"/>
  </si>
  <si>
    <t>円盤投(1.000kg)</t>
    <phoneticPr fontId="1"/>
  </si>
  <si>
    <t>ハンマー投(7.260kg)</t>
  </si>
  <si>
    <t>ハンマー投(7.260kg)</t>
    <phoneticPr fontId="1"/>
  </si>
  <si>
    <t>ハンマー投(6.000kg)</t>
  </si>
  <si>
    <t>ハンマー投(4.000kg)</t>
  </si>
  <si>
    <t>ハンマー投(7.260kg)</t>
    <phoneticPr fontId="1"/>
  </si>
  <si>
    <t>ハンマー投(7.260kg)</t>
    <phoneticPr fontId="1"/>
  </si>
  <si>
    <t>ハンマー投(6.000kg)</t>
    <phoneticPr fontId="1"/>
  </si>
  <si>
    <t>ハンマー投(4.000kg)</t>
    <phoneticPr fontId="1"/>
  </si>
  <si>
    <t>ハンマー投(4.000kg)</t>
    <phoneticPr fontId="1"/>
  </si>
  <si>
    <t>走高跳</t>
    <phoneticPr fontId="2"/>
  </si>
  <si>
    <t>棒高跳</t>
    <phoneticPr fontId="2"/>
  </si>
  <si>
    <t>4×400mR</t>
    <phoneticPr fontId="1"/>
  </si>
  <si>
    <t>3000mSC</t>
    <phoneticPr fontId="2"/>
  </si>
  <si>
    <t>5000mW</t>
    <phoneticPr fontId="2"/>
  </si>
  <si>
    <t>3000mSC</t>
    <phoneticPr fontId="1"/>
  </si>
  <si>
    <t>5000mW</t>
    <phoneticPr fontId="1"/>
  </si>
  <si>
    <t>100mH(0.838m)</t>
    <phoneticPr fontId="2"/>
  </si>
  <si>
    <t>100mH(0.838m)</t>
    <phoneticPr fontId="1"/>
  </si>
  <si>
    <t>110mJH(0.991m)</t>
    <phoneticPr fontId="2"/>
  </si>
  <si>
    <t>110mJH(0.991m)</t>
    <phoneticPr fontId="1"/>
  </si>
  <si>
    <t>100mYH(0.762m)</t>
    <phoneticPr fontId="2"/>
  </si>
  <si>
    <t>100mYH(0.762m)</t>
    <phoneticPr fontId="1"/>
  </si>
  <si>
    <t>リレー種目参加料</t>
    <rPh sb="3" eb="5">
      <t>シュモク</t>
    </rPh>
    <rPh sb="5" eb="7">
      <t>サンカ</t>
    </rPh>
    <rPh sb="7" eb="8">
      <t>リョウ</t>
    </rPh>
    <phoneticPr fontId="2"/>
  </si>
  <si>
    <t>リレー申込票／長野陸上競技協会　</t>
    <rPh sb="7" eb="9">
      <t>ナガノ</t>
    </rPh>
    <rPh sb="9" eb="11">
      <t>リクジョウ</t>
    </rPh>
    <rPh sb="11" eb="13">
      <t>キョウギ</t>
    </rPh>
    <rPh sb="13" eb="15">
      <t>キョウカイ</t>
    </rPh>
    <phoneticPr fontId="2"/>
  </si>
  <si>
    <r>
      <t>⑦学生の方は「学年」をプルダウンから選択して下さい。</t>
    </r>
    <r>
      <rPr>
        <b/>
        <sz val="11"/>
        <color indexed="10"/>
        <rFont val="Meiryo UI"/>
        <family val="3"/>
        <charset val="128"/>
      </rPr>
      <t>新学年を選択してください。</t>
    </r>
    <rPh sb="1" eb="3">
      <t>ガクセイ</t>
    </rPh>
    <rPh sb="4" eb="5">
      <t>カタ</t>
    </rPh>
    <rPh sb="7" eb="9">
      <t>ガクネン</t>
    </rPh>
    <rPh sb="18" eb="20">
      <t>センタク</t>
    </rPh>
    <rPh sb="22" eb="23">
      <t>クダ</t>
    </rPh>
    <phoneticPr fontId="1"/>
  </si>
  <si>
    <t>競技役員にご協力いただける方は
氏名と支部陸協名を入れて下さい⇒</t>
    <rPh sb="0" eb="2">
      <t>キョウギ</t>
    </rPh>
    <rPh sb="2" eb="4">
      <t>ヤクイン</t>
    </rPh>
    <rPh sb="6" eb="8">
      <t>キョウリョク</t>
    </rPh>
    <rPh sb="13" eb="14">
      <t>カタ</t>
    </rPh>
    <rPh sb="16" eb="18">
      <t>シメイ</t>
    </rPh>
    <rPh sb="19" eb="21">
      <t>シブ</t>
    </rPh>
    <rPh sb="21" eb="23">
      <t>リッキョウ</t>
    </rPh>
    <rPh sb="23" eb="24">
      <t>メイ</t>
    </rPh>
    <rPh sb="25" eb="26">
      <t>イ</t>
    </rPh>
    <rPh sb="28" eb="29">
      <t>クダ</t>
    </rPh>
    <phoneticPr fontId="1"/>
  </si>
  <si>
    <r>
      <t xml:space="preserve">【大会別特記事項】
○参考記録を必ず入力のこと。
○参加人数等の制限は設けません。
　４種目以上エントリーする場合は、下の段に性別から入力
　してください。
○高校生は高体連割当ナンバーカードを、
　中学生は県陸協割当ナンバーカードを入力。
　一般・大学生はナンバーカードの入力は必要ありません。
</t>
    </r>
    <r>
      <rPr>
        <b/>
        <sz val="11"/>
        <color indexed="10"/>
        <rFont val="Meiryo UI"/>
        <family val="3"/>
        <charset val="128"/>
      </rPr>
      <t>○公認審判員で競技役員にご協力いただける方は氏名と支部陸協名を入れて
　下さい。尚、意向調査で出席可能と回答された方は入力不要です。</t>
    </r>
    <rPh sb="1" eb="3">
      <t>タイカイ</t>
    </rPh>
    <rPh sb="3" eb="4">
      <t>ベツ</t>
    </rPh>
    <rPh sb="4" eb="6">
      <t>トッキ</t>
    </rPh>
    <rPh sb="6" eb="8">
      <t>ジコウ</t>
    </rPh>
    <rPh sb="26" eb="28">
      <t>サンカ</t>
    </rPh>
    <rPh sb="28" eb="30">
      <t>ニンズウ</t>
    </rPh>
    <rPh sb="30" eb="31">
      <t>トウ</t>
    </rPh>
    <rPh sb="32" eb="34">
      <t>セイゲン</t>
    </rPh>
    <rPh sb="35" eb="36">
      <t>モウ</t>
    </rPh>
    <rPh sb="44" eb="48">
      <t>シュモクイジョウ</t>
    </rPh>
    <rPh sb="55" eb="57">
      <t>バアイ</t>
    </rPh>
    <rPh sb="59" eb="60">
      <t>シタ</t>
    </rPh>
    <rPh sb="61" eb="62">
      <t>ダン</t>
    </rPh>
    <rPh sb="63" eb="65">
      <t>セイベツ</t>
    </rPh>
    <rPh sb="67" eb="69">
      <t>ニュウリョク</t>
    </rPh>
    <rPh sb="104" eb="105">
      <t>ケン</t>
    </rPh>
    <rPh sb="105" eb="107">
      <t>リッキョウ</t>
    </rPh>
    <rPh sb="117" eb="119">
      <t>ニュウリョク</t>
    </rPh>
    <rPh sb="122" eb="124">
      <t>イッパン</t>
    </rPh>
    <rPh sb="125" eb="128">
      <t>ダイガクセイ</t>
    </rPh>
    <rPh sb="137" eb="139">
      <t>ニュウリョク</t>
    </rPh>
    <rPh sb="140" eb="142">
      <t>ヒツヨウ</t>
    </rPh>
    <rPh sb="150" eb="152">
      <t>コウニン</t>
    </rPh>
    <rPh sb="152" eb="155">
      <t>シンパンイン</t>
    </rPh>
    <rPh sb="156" eb="158">
      <t>キョウギ</t>
    </rPh>
    <rPh sb="158" eb="160">
      <t>ヤクイン</t>
    </rPh>
    <rPh sb="162" eb="164">
      <t>キョウリョク</t>
    </rPh>
    <rPh sb="169" eb="170">
      <t>カタ</t>
    </rPh>
    <rPh sb="171" eb="173">
      <t>シメイ</t>
    </rPh>
    <rPh sb="174" eb="176">
      <t>シブ</t>
    </rPh>
    <rPh sb="176" eb="178">
      <t>リッキョウ</t>
    </rPh>
    <rPh sb="178" eb="179">
      <t>メイ</t>
    </rPh>
    <rPh sb="208" eb="210">
      <t>ニュウリョク</t>
    </rPh>
    <phoneticPr fontId="1"/>
  </si>
  <si>
    <t>110mH(1.067ｍ)</t>
    <phoneticPr fontId="2"/>
  </si>
  <si>
    <t>110mH(1.067ｍ)</t>
    <phoneticPr fontId="1"/>
  </si>
  <si>
    <r>
      <t xml:space="preserve"> 所属団体名略称
</t>
    </r>
    <r>
      <rPr>
        <sz val="11"/>
        <color indexed="10"/>
        <rFont val="Meiryo UI"/>
        <family val="3"/>
        <charset val="128"/>
      </rPr>
      <t>"中””高””大”を入力して下さい</t>
    </r>
    <rPh sb="1" eb="3">
      <t>ショゾク</t>
    </rPh>
    <rPh sb="3" eb="5">
      <t>ダンタイ</t>
    </rPh>
    <rPh sb="5" eb="6">
      <t>メイ</t>
    </rPh>
    <rPh sb="6" eb="8">
      <t>リャクショウ</t>
    </rPh>
    <rPh sb="10" eb="11">
      <t>チュウ</t>
    </rPh>
    <rPh sb="13" eb="14">
      <t>コウ</t>
    </rPh>
    <rPh sb="16" eb="17">
      <t>ダイ</t>
    </rPh>
    <rPh sb="19" eb="21">
      <t>ニュウリョク</t>
    </rPh>
    <rPh sb="23" eb="24">
      <t>クダ</t>
    </rPh>
    <phoneticPr fontId="1"/>
  </si>
  <si>
    <r>
      <t xml:space="preserve"> 所属団体名略称ﾌﾘｶﾞﾅ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1" eb="3">
      <t>ショゾク</t>
    </rPh>
    <rPh sb="3" eb="5">
      <t>ダンタイ</t>
    </rPh>
    <rPh sb="5" eb="6">
      <t>メイ</t>
    </rPh>
    <rPh sb="6" eb="8">
      <t>リャクショウ</t>
    </rPh>
    <rPh sb="15" eb="17">
      <t>ハンカク</t>
    </rPh>
    <rPh sb="20" eb="22">
      <t>ニュウリョク</t>
    </rPh>
    <rPh sb="24" eb="25">
      <t>クダ</t>
    </rPh>
    <phoneticPr fontId="1"/>
  </si>
  <si>
    <t>やり投(800g)</t>
    <rPh sb="2" eb="3">
      <t>ナ</t>
    </rPh>
    <phoneticPr fontId="2"/>
  </si>
  <si>
    <t>やり投(600g)</t>
    <rPh sb="2" eb="3">
      <t>ナ</t>
    </rPh>
    <phoneticPr fontId="2"/>
  </si>
  <si>
    <t>ジャベリックスロー(300g)</t>
  </si>
  <si>
    <t>ジャベリックスロー(300g)</t>
    <phoneticPr fontId="2"/>
  </si>
  <si>
    <t>やり投(800g)</t>
    <phoneticPr fontId="1"/>
  </si>
  <si>
    <t>ジャベリックスロー(300g)</t>
    <phoneticPr fontId="1"/>
  </si>
  <si>
    <t>やり投(600g)</t>
    <phoneticPr fontId="1"/>
  </si>
  <si>
    <t>所属団体名
※日本陸連登録団体名･学校名</t>
    <rPh sb="0" eb="2">
      <t>ショゾク</t>
    </rPh>
    <rPh sb="7" eb="9">
      <t>ニホン</t>
    </rPh>
    <rPh sb="9" eb="11">
      <t>リクレン</t>
    </rPh>
    <phoneticPr fontId="1"/>
  </si>
  <si>
    <t>②「所属団体名・所属団体名略称・ 所属団体名略称ﾌﾘｶﾞﾅ」を入力して下さい。</t>
    <rPh sb="2" eb="4">
      <t>ショゾク</t>
    </rPh>
    <rPh sb="4" eb="6">
      <t>ダンタイ</t>
    </rPh>
    <rPh sb="6" eb="7">
      <t>メイ</t>
    </rPh>
    <phoneticPr fontId="1"/>
  </si>
  <si>
    <t>プルダウンメニュー</t>
    <phoneticPr fontId="1"/>
  </si>
  <si>
    <t>参加人数制限</t>
    <rPh sb="0" eb="2">
      <t>サンカ</t>
    </rPh>
    <rPh sb="2" eb="4">
      <t>ニンズウ</t>
    </rPh>
    <rPh sb="4" eb="6">
      <t>セイゲン</t>
    </rPh>
    <phoneticPr fontId="1"/>
  </si>
  <si>
    <t>参加人数</t>
    <rPh sb="0" eb="2">
      <t>サンカ</t>
    </rPh>
    <rPh sb="2" eb="4">
      <t>ニンズウ</t>
    </rPh>
    <phoneticPr fontId="1"/>
  </si>
  <si>
    <t>ファイル名は20SpringTrialCH_○○○にして下さい。（下記参照）</t>
    <rPh sb="4" eb="5">
      <t>メイ</t>
    </rPh>
    <phoneticPr fontId="1"/>
  </si>
  <si>
    <t>ダウンロード時のファイル名は「20SpringTrialCH_entryfile」となっているので、「entryfile」の部分を消去して、</t>
    <rPh sb="6" eb="7">
      <t>ジ</t>
    </rPh>
    <rPh sb="62" eb="64">
      <t>ブブン</t>
    </rPh>
    <rPh sb="65" eb="67">
      <t>ショウキョ</t>
    </rPh>
    <phoneticPr fontId="1"/>
  </si>
  <si>
    <t>所属名を入れて下さい。（例：20SpringTrialCH_entryfile を 20SpringTrialCH_中信高 に変更　”高”まで記入してください）</t>
    <rPh sb="4" eb="5">
      <t>イ</t>
    </rPh>
    <rPh sb="7" eb="8">
      <t>クダ</t>
    </rPh>
    <rPh sb="12" eb="13">
      <t>レイ</t>
    </rPh>
    <rPh sb="58" eb="60">
      <t>チュウシン</t>
    </rPh>
    <rPh sb="60" eb="61">
      <t>コウ</t>
    </rPh>
    <rPh sb="61" eb="62">
      <t>チュウコウ</t>
    </rPh>
    <rPh sb="63" eb="65">
      <t>ヘンコウ</t>
    </rPh>
    <rPh sb="67" eb="68">
      <t>コウ</t>
    </rPh>
    <rPh sb="71" eb="73">
      <t>キニュウ</t>
    </rPh>
    <phoneticPr fontId="1"/>
  </si>
  <si>
    <t>スプリングトライアル中信2020</t>
    <rPh sb="10" eb="12">
      <t>チュウシン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</si>
</sst>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4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Meiryo UI"/>
      <family val="3"/>
      <charset val="128"/>
    </font>
    <font>
      <sz val="11"/>
      <name val="Meiryo UI"/>
      <family val="3"/>
      <charset val="128"/>
    </font>
    <font>
      <sz val="10"/>
      <color indexed="8"/>
      <name val="Meiryo UI"/>
      <family val="3"/>
      <charset val="128"/>
    </font>
    <font>
      <b/>
      <sz val="12"/>
      <color indexed="8"/>
      <name val="Meiryo UI"/>
      <family val="3"/>
      <charset val="128"/>
    </font>
    <font>
      <b/>
      <sz val="12"/>
      <name val="Meiryo UI"/>
      <family val="3"/>
      <charset val="128"/>
    </font>
    <font>
      <sz val="8"/>
      <color indexed="8"/>
      <name val="Meiryo UI"/>
      <family val="3"/>
      <charset val="128"/>
    </font>
    <font>
      <b/>
      <sz val="11"/>
      <color indexed="8"/>
      <name val="Meiryo UI"/>
      <family val="3"/>
      <charset val="128"/>
    </font>
    <font>
      <sz val="11"/>
      <color indexed="8"/>
      <name val="Meiryo UI"/>
      <family val="3"/>
      <charset val="128"/>
    </font>
    <font>
      <sz val="11"/>
      <color indexed="9"/>
      <name val="Meiryo UI"/>
      <family val="3"/>
      <charset val="128"/>
    </font>
    <font>
      <sz val="8"/>
      <color indexed="9"/>
      <name val="Meiryo UI"/>
      <family val="3"/>
      <charset val="128"/>
    </font>
    <font>
      <b/>
      <sz val="14"/>
      <color indexed="8"/>
      <name val="Meiryo UI"/>
      <family val="3"/>
      <charset val="128"/>
    </font>
    <font>
      <b/>
      <sz val="16"/>
      <color indexed="10"/>
      <name val="Meiryo UI"/>
      <family val="3"/>
      <charset val="128"/>
    </font>
    <font>
      <b/>
      <sz val="14"/>
      <name val="Meiryo UI"/>
      <family val="3"/>
      <charset val="128"/>
    </font>
    <font>
      <sz val="6"/>
      <color indexed="8"/>
      <name val="Meiryo UI"/>
      <family val="3"/>
      <charset val="128"/>
    </font>
    <font>
      <b/>
      <sz val="14"/>
      <color indexed="17"/>
      <name val="Meiryo UI"/>
      <family val="3"/>
      <charset val="128"/>
    </font>
    <font>
      <b/>
      <sz val="16"/>
      <color indexed="8"/>
      <name val="Meiryo UI"/>
      <family val="3"/>
      <charset val="128"/>
    </font>
    <font>
      <sz val="14"/>
      <name val="Meiryo UI"/>
      <family val="3"/>
      <charset val="128"/>
    </font>
    <font>
      <b/>
      <sz val="18"/>
      <name val="Meiryo UI"/>
      <family val="3"/>
      <charset val="128"/>
    </font>
    <font>
      <b/>
      <sz val="18"/>
      <color indexed="8"/>
      <name val="Meiryo UI"/>
      <family val="3"/>
      <charset val="128"/>
    </font>
    <font>
      <sz val="11"/>
      <color indexed="10"/>
      <name val="Meiryo UI"/>
      <family val="3"/>
      <charset val="128"/>
    </font>
    <font>
      <u/>
      <sz val="11"/>
      <color indexed="10"/>
      <name val="Meiryo UI"/>
      <family val="3"/>
      <charset val="128"/>
    </font>
    <font>
      <sz val="11"/>
      <color indexed="8"/>
      <name val="Meiryo UI"/>
      <family val="3"/>
      <charset val="128"/>
    </font>
    <font>
      <sz val="16"/>
      <color indexed="8"/>
      <name val="Meiryo UI"/>
      <family val="3"/>
      <charset val="128"/>
    </font>
    <font>
      <sz val="11"/>
      <name val="Meiryo UI"/>
      <family val="3"/>
      <charset val="128"/>
    </font>
    <font>
      <b/>
      <sz val="11"/>
      <color indexed="10"/>
      <name val="Meiryo UI"/>
      <family val="3"/>
      <charset val="128"/>
    </font>
    <font>
      <sz val="11"/>
      <color theme="1"/>
      <name val="ＭＳ Ｐゴシック"/>
      <family val="3"/>
      <charset val="128"/>
      <scheme val="minor"/>
    </font>
    <font>
      <sz val="11"/>
      <color theme="1"/>
      <name val="Meiryo UI"/>
      <family val="3"/>
      <charset val="128"/>
    </font>
    <font>
      <sz val="9"/>
      <color theme="1"/>
      <name val="Meiryo UI"/>
      <family val="3"/>
      <charset val="128"/>
    </font>
    <font>
      <b/>
      <sz val="16"/>
      <color rgb="FF0000FF"/>
      <name val="Meiryo UI"/>
      <family val="3"/>
      <charset val="128"/>
    </font>
    <font>
      <sz val="16"/>
      <color theme="0"/>
      <name val="Meiryo UI"/>
      <family val="3"/>
      <charset val="128"/>
    </font>
    <font>
      <b/>
      <sz val="11"/>
      <color theme="0"/>
      <name val="Meiryo UI"/>
      <family val="3"/>
      <charset val="128"/>
    </font>
    <font>
      <b/>
      <sz val="11"/>
      <color rgb="FF0000CC"/>
      <name val="Meiryo UI"/>
      <family val="3"/>
      <charset val="128"/>
    </font>
    <font>
      <sz val="11"/>
      <color rgb="FFFF0000"/>
      <name val="Meiryo UI"/>
      <family val="3"/>
      <charset val="128"/>
    </font>
    <font>
      <sz val="11"/>
      <color theme="0"/>
      <name val="Meiryo UI"/>
      <family val="3"/>
      <charset val="128"/>
    </font>
    <font>
      <sz val="10"/>
      <color theme="0"/>
      <name val="Meiryo UI"/>
      <family val="3"/>
      <charset val="128"/>
    </font>
    <font>
      <sz val="10"/>
      <color rgb="FFFF0000"/>
      <name val="Meiryo UI"/>
      <family val="3"/>
      <charset val="128"/>
    </font>
    <font>
      <sz val="16"/>
      <color theme="1"/>
      <name val="Meiryo UI"/>
      <family val="3"/>
      <charset val="128"/>
    </font>
    <font>
      <b/>
      <sz val="16"/>
      <color rgb="FFFF0000"/>
      <name val="Meiryo UI"/>
      <family val="3"/>
      <charset val="128"/>
    </font>
  </fonts>
  <fills count="1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rgb="FFFFFF99"/>
        <bgColor indexed="64"/>
      </patternFill>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rgb="FFC00000"/>
        <bgColor indexed="64"/>
      </patternFill>
    </fill>
    <fill>
      <patternFill patternType="solid">
        <fgColor rgb="FFCCFFFF"/>
        <bgColor indexed="64"/>
      </patternFill>
    </fill>
    <fill>
      <patternFill patternType="solid">
        <fgColor rgb="FF00FFFF"/>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28" fillId="0" borderId="0">
      <alignment vertical="center"/>
    </xf>
  </cellStyleXfs>
  <cellXfs count="252">
    <xf numFmtId="0" fontId="0" fillId="0" borderId="0" xfId="0">
      <alignment vertical="center"/>
    </xf>
    <xf numFmtId="0" fontId="29" fillId="0" borderId="0" xfId="0" applyFont="1">
      <alignment vertical="center"/>
    </xf>
    <xf numFmtId="0" fontId="29" fillId="0" borderId="0" xfId="0" applyFont="1" applyAlignment="1">
      <alignment horizontal="center" vertical="center"/>
    </xf>
    <xf numFmtId="0" fontId="4" fillId="0" borderId="0" xfId="0" applyFont="1">
      <alignment vertical="center"/>
    </xf>
    <xf numFmtId="0" fontId="5" fillId="0" borderId="0" xfId="0" applyFont="1" applyAlignment="1">
      <alignment horizontal="left" vertical="center"/>
    </xf>
    <xf numFmtId="0" fontId="29" fillId="0" borderId="0" xfId="0" applyFont="1" applyFill="1" applyAlignment="1">
      <alignment vertical="top" wrapText="1"/>
    </xf>
    <xf numFmtId="0" fontId="6" fillId="0" borderId="1" xfId="0" applyFont="1" applyFill="1" applyBorder="1" applyAlignment="1">
      <alignment vertical="top"/>
    </xf>
    <xf numFmtId="0" fontId="6" fillId="0" borderId="2" xfId="0" applyFont="1" applyFill="1" applyBorder="1" applyAlignment="1">
      <alignment vertical="top"/>
    </xf>
    <xf numFmtId="0" fontId="6" fillId="0" borderId="3" xfId="0" applyFont="1" applyFill="1" applyBorder="1" applyAlignment="1">
      <alignment vertical="top"/>
    </xf>
    <xf numFmtId="0" fontId="7" fillId="0" borderId="0" xfId="0" applyFont="1" applyFill="1" applyBorder="1" applyAlignment="1">
      <alignment vertical="top" wrapText="1"/>
    </xf>
    <xf numFmtId="0" fontId="6" fillId="0" borderId="0" xfId="0" applyFont="1" applyFill="1" applyBorder="1" applyAlignment="1">
      <alignment vertical="top"/>
    </xf>
    <xf numFmtId="0" fontId="29" fillId="0" borderId="4" xfId="0" applyFont="1" applyBorder="1" applyAlignment="1">
      <alignment horizontal="center" vertical="center"/>
    </xf>
    <xf numFmtId="0" fontId="29" fillId="0" borderId="0" xfId="0" applyFont="1" applyAlignment="1">
      <alignment vertical="center"/>
    </xf>
    <xf numFmtId="177" fontId="29" fillId="0" borderId="5" xfId="0" applyNumberFormat="1" applyFont="1" applyBorder="1" applyAlignment="1">
      <alignment horizontal="center" vertical="center"/>
    </xf>
    <xf numFmtId="178" fontId="29" fillId="0" borderId="5" xfId="0" applyNumberFormat="1" applyFont="1" applyBorder="1" applyAlignment="1">
      <alignment horizontal="center" vertical="center"/>
    </xf>
    <xf numFmtId="176" fontId="29" fillId="0" borderId="5" xfId="0" applyNumberFormat="1" applyFont="1" applyFill="1" applyBorder="1" applyAlignment="1">
      <alignment horizontal="center" vertical="center"/>
    </xf>
    <xf numFmtId="176" fontId="29" fillId="0" borderId="5" xfId="0" applyNumberFormat="1" applyFont="1" applyBorder="1" applyAlignment="1">
      <alignment horizontal="center" vertical="center"/>
    </xf>
    <xf numFmtId="0" fontId="6" fillId="0" borderId="6" xfId="0" applyFont="1" applyFill="1" applyBorder="1" applyAlignment="1">
      <alignment vertical="top"/>
    </xf>
    <xf numFmtId="0" fontId="6" fillId="0" borderId="0" xfId="0" applyFont="1" applyFill="1" applyBorder="1" applyAlignment="1">
      <alignment vertical="top" wrapText="1"/>
    </xf>
    <xf numFmtId="0" fontId="8" fillId="0" borderId="7" xfId="0" applyFont="1" applyBorder="1" applyAlignment="1">
      <alignment horizontal="center" vertical="center" wrapText="1"/>
    </xf>
    <xf numFmtId="0" fontId="29" fillId="0" borderId="8" xfId="0" applyFont="1" applyBorder="1" applyAlignment="1">
      <alignment vertical="center" wrapText="1"/>
    </xf>
    <xf numFmtId="0" fontId="8" fillId="0" borderId="9" xfId="0" applyFont="1" applyBorder="1" applyAlignment="1">
      <alignment horizontal="center" vertical="center" wrapText="1"/>
    </xf>
    <xf numFmtId="0" fontId="29" fillId="0" borderId="10" xfId="0" applyFont="1" applyBorder="1" applyAlignment="1">
      <alignment vertical="center" wrapText="1"/>
    </xf>
    <xf numFmtId="0" fontId="29" fillId="0" borderId="0" xfId="0" applyFont="1" applyBorder="1">
      <alignment vertical="center"/>
    </xf>
    <xf numFmtId="0" fontId="6" fillId="0" borderId="0" xfId="0" applyFont="1" applyBorder="1" applyAlignment="1">
      <alignment vertical="center"/>
    </xf>
    <xf numFmtId="0" fontId="8" fillId="0" borderId="0" xfId="0" applyFont="1" applyBorder="1" applyAlignment="1">
      <alignment horizontal="center" vertical="center" wrapText="1"/>
    </xf>
    <xf numFmtId="0" fontId="4" fillId="2" borderId="0" xfId="0" applyFont="1" applyFill="1">
      <alignment vertical="center"/>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3" borderId="12" xfId="0" applyFont="1" applyFill="1" applyBorder="1" applyAlignment="1" applyProtection="1">
      <alignment horizontal="center" vertical="center" wrapText="1"/>
      <protection locked="0"/>
    </xf>
    <xf numFmtId="0" fontId="10" fillId="3" borderId="13" xfId="0" applyFont="1" applyFill="1" applyBorder="1" applyAlignment="1" applyProtection="1">
      <alignment vertical="center" wrapText="1"/>
      <protection locked="0"/>
    </xf>
    <xf numFmtId="0" fontId="9" fillId="3" borderId="14" xfId="0" applyFont="1" applyFill="1" applyBorder="1" applyAlignment="1" applyProtection="1">
      <alignment horizontal="center" vertical="center" wrapText="1"/>
      <protection locked="0"/>
    </xf>
    <xf numFmtId="0" fontId="10" fillId="3" borderId="15" xfId="0" applyFont="1" applyFill="1" applyBorder="1" applyAlignment="1" applyProtection="1">
      <alignment vertical="center" wrapText="1"/>
      <protection locked="0"/>
    </xf>
    <xf numFmtId="0" fontId="4" fillId="11" borderId="0" xfId="0" applyFont="1" applyFill="1">
      <alignment vertical="center"/>
    </xf>
    <xf numFmtId="0" fontId="6" fillId="3" borderId="5" xfId="0" applyFont="1" applyFill="1" applyBorder="1" applyAlignment="1" applyProtection="1">
      <alignment horizontal="center" vertical="center" wrapText="1"/>
      <protection locked="0"/>
    </xf>
    <xf numFmtId="0" fontId="9" fillId="12" borderId="16" xfId="0" applyFont="1" applyFill="1" applyBorder="1" applyAlignment="1" applyProtection="1">
      <alignment horizontal="center" vertical="center" wrapText="1"/>
      <protection locked="0"/>
    </xf>
    <xf numFmtId="0" fontId="10" fillId="12" borderId="17" xfId="0" applyFont="1" applyFill="1" applyBorder="1" applyAlignment="1" applyProtection="1">
      <alignment vertical="center" wrapText="1"/>
      <protection locked="0"/>
    </xf>
    <xf numFmtId="0" fontId="9" fillId="12" borderId="18" xfId="0" applyFont="1" applyFill="1" applyBorder="1" applyAlignment="1" applyProtection="1">
      <alignment horizontal="center" vertical="center" wrapText="1"/>
      <protection locked="0"/>
    </xf>
    <xf numFmtId="0" fontId="10" fillId="12" borderId="19" xfId="0" applyFont="1" applyFill="1" applyBorder="1" applyAlignment="1" applyProtection="1">
      <alignment vertical="center" wrapText="1"/>
      <protection locked="0"/>
    </xf>
    <xf numFmtId="0" fontId="12" fillId="0" borderId="0" xfId="0" applyNumberFormat="1" applyFont="1" applyFill="1" applyAlignment="1">
      <alignment vertical="center" wrapText="1" shrinkToFit="1"/>
    </xf>
    <xf numFmtId="0" fontId="29"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9" fillId="12" borderId="21" xfId="0" applyFont="1" applyFill="1" applyBorder="1" applyAlignment="1" applyProtection="1">
      <alignment horizontal="center" vertical="center" wrapText="1"/>
      <protection locked="0"/>
    </xf>
    <xf numFmtId="0" fontId="10" fillId="12" borderId="22" xfId="0" applyFont="1" applyFill="1" applyBorder="1" applyAlignment="1" applyProtection="1">
      <alignment vertical="center" wrapText="1"/>
      <protection locked="0"/>
    </xf>
    <xf numFmtId="0" fontId="9" fillId="12" borderId="23" xfId="0" applyFont="1" applyFill="1" applyBorder="1" applyAlignment="1" applyProtection="1">
      <alignment horizontal="center" vertical="center" wrapText="1"/>
      <protection locked="0"/>
    </xf>
    <xf numFmtId="0" fontId="10" fillId="12" borderId="24" xfId="0" applyFont="1" applyFill="1" applyBorder="1" applyAlignment="1" applyProtection="1">
      <alignment vertical="center" wrapText="1"/>
      <protection locked="0"/>
    </xf>
    <xf numFmtId="0" fontId="6" fillId="12" borderId="25" xfId="0" applyFont="1" applyFill="1" applyBorder="1" applyAlignment="1" applyProtection="1">
      <alignment horizontal="center" vertical="center" wrapText="1"/>
      <protection locked="0"/>
    </xf>
    <xf numFmtId="0" fontId="9" fillId="12" borderId="26" xfId="0" applyFont="1" applyFill="1" applyBorder="1" applyAlignment="1" applyProtection="1">
      <alignment horizontal="center" vertical="center" wrapText="1"/>
      <protection locked="0"/>
    </xf>
    <xf numFmtId="0" fontId="10" fillId="12" borderId="27" xfId="0" applyFont="1" applyFill="1" applyBorder="1" applyAlignment="1" applyProtection="1">
      <alignment vertical="center" wrapText="1"/>
      <protection locked="0"/>
    </xf>
    <xf numFmtId="0" fontId="9" fillId="12" borderId="28" xfId="0" applyFont="1" applyFill="1" applyBorder="1" applyAlignment="1" applyProtection="1">
      <alignment horizontal="center" vertical="center" wrapText="1"/>
      <protection locked="0"/>
    </xf>
    <xf numFmtId="0" fontId="10" fillId="12" borderId="29" xfId="0" applyFont="1" applyFill="1" applyBorder="1" applyAlignment="1" applyProtection="1">
      <alignment vertical="center" wrapText="1"/>
      <protection locked="0"/>
    </xf>
    <xf numFmtId="49" fontId="29" fillId="0" borderId="0" xfId="0" applyNumberFormat="1" applyFont="1" applyAlignment="1">
      <alignment horizontal="center" vertical="center"/>
    </xf>
    <xf numFmtId="0" fontId="29" fillId="0" borderId="0" xfId="0" applyFont="1" applyFill="1">
      <alignment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29" fillId="0" borderId="0" xfId="0" applyFont="1" applyFill="1" applyBorder="1">
      <alignment vertical="center"/>
    </xf>
    <xf numFmtId="0" fontId="4" fillId="2" borderId="0" xfId="0" applyFont="1" applyFill="1" applyBorder="1">
      <alignment vertical="center"/>
    </xf>
    <xf numFmtId="0" fontId="4" fillId="0" borderId="0" xfId="0" applyFont="1" applyFill="1" applyBorder="1">
      <alignment vertical="center"/>
    </xf>
    <xf numFmtId="0" fontId="11" fillId="0" borderId="0" xfId="0" applyFont="1">
      <alignment vertical="center"/>
    </xf>
    <xf numFmtId="0" fontId="29"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vertical="center"/>
    </xf>
    <xf numFmtId="0" fontId="29" fillId="0" borderId="30" xfId="0" applyFont="1" applyBorder="1" applyAlignment="1">
      <alignment horizontal="center" vertical="center"/>
    </xf>
    <xf numFmtId="0" fontId="29" fillId="0" borderId="31" xfId="0" applyFont="1" applyBorder="1" applyAlignment="1">
      <alignment horizontal="center" vertical="center"/>
    </xf>
    <xf numFmtId="0" fontId="11" fillId="0" borderId="0" xfId="0" applyFont="1" applyFill="1">
      <alignment vertical="center"/>
    </xf>
    <xf numFmtId="0" fontId="29" fillId="0" borderId="0" xfId="0" applyFont="1" applyFill="1" applyBorder="1" applyAlignment="1">
      <alignment horizontal="center" vertical="center"/>
    </xf>
    <xf numFmtId="0" fontId="4" fillId="0" borderId="0" xfId="0" applyFont="1" applyAlignment="1">
      <alignment horizontal="center"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176" fontId="29" fillId="0" borderId="5" xfId="0" applyNumberFormat="1" applyFont="1" applyFill="1" applyBorder="1" applyAlignment="1" applyProtection="1">
      <alignment horizontal="center" vertical="center"/>
    </xf>
    <xf numFmtId="5" fontId="29" fillId="0" borderId="32" xfId="0" applyNumberFormat="1" applyFont="1" applyBorder="1" applyAlignment="1">
      <alignment horizontal="center" vertical="center"/>
    </xf>
    <xf numFmtId="176" fontId="29" fillId="0" borderId="33" xfId="0" applyNumberFormat="1" applyFont="1" applyBorder="1" applyAlignment="1">
      <alignment horizontal="center" vertical="center"/>
    </xf>
    <xf numFmtId="0" fontId="13" fillId="0" borderId="0" xfId="0" applyFont="1">
      <alignment vertical="center"/>
    </xf>
    <xf numFmtId="0" fontId="4" fillId="0" borderId="0" xfId="0" applyFont="1" applyBorder="1">
      <alignment vertical="center"/>
    </xf>
    <xf numFmtId="0" fontId="29" fillId="0" borderId="34" xfId="0" applyFont="1" applyBorder="1">
      <alignment vertical="center"/>
    </xf>
    <xf numFmtId="0" fontId="14" fillId="0" borderId="0" xfId="0" applyFont="1" applyAlignment="1">
      <alignment vertical="center"/>
    </xf>
    <xf numFmtId="0" fontId="29" fillId="0" borderId="31" xfId="0" applyFont="1" applyBorder="1">
      <alignment vertical="center"/>
    </xf>
    <xf numFmtId="0" fontId="29" fillId="5" borderId="34" xfId="0" applyFont="1" applyFill="1" applyBorder="1" applyAlignment="1">
      <alignment horizontal="center" vertical="center" wrapText="1"/>
    </xf>
    <xf numFmtId="0" fontId="4" fillId="13" borderId="35"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xf>
    <xf numFmtId="0" fontId="16" fillId="7" borderId="36" xfId="0" applyFont="1" applyFill="1" applyBorder="1" applyAlignment="1">
      <alignment vertical="center" wrapText="1"/>
    </xf>
    <xf numFmtId="0" fontId="4" fillId="6" borderId="34" xfId="0" applyFont="1" applyFill="1" applyBorder="1" applyAlignment="1">
      <alignment horizontal="center" vertical="center" wrapText="1"/>
    </xf>
    <xf numFmtId="0" fontId="29" fillId="7" borderId="34" xfId="0" applyFont="1" applyFill="1" applyBorder="1">
      <alignment vertical="center"/>
    </xf>
    <xf numFmtId="0" fontId="29" fillId="7" borderId="34" xfId="0" applyFont="1" applyFill="1" applyBorder="1" applyAlignment="1">
      <alignment horizontal="center" vertical="center"/>
    </xf>
    <xf numFmtId="0" fontId="29" fillId="7" borderId="34" xfId="0" applyFont="1" applyFill="1" applyBorder="1" applyAlignment="1" applyProtection="1">
      <alignment horizontal="center" vertical="center"/>
    </xf>
    <xf numFmtId="0" fontId="29" fillId="7" borderId="35" xfId="0" applyFont="1" applyFill="1" applyBorder="1" applyAlignment="1" applyProtection="1">
      <alignment horizontal="center" vertical="center"/>
    </xf>
    <xf numFmtId="49" fontId="4" fillId="14" borderId="37" xfId="0" applyNumberFormat="1" applyFont="1" applyFill="1" applyBorder="1">
      <alignment vertical="center"/>
    </xf>
    <xf numFmtId="0" fontId="17" fillId="0" borderId="30" xfId="0" applyNumberFormat="1" applyFont="1" applyBorder="1" applyAlignment="1">
      <alignment horizontal="center" vertical="center"/>
    </xf>
    <xf numFmtId="49" fontId="18" fillId="0" borderId="0" xfId="0" applyNumberFormat="1" applyFont="1" applyFill="1" applyBorder="1" applyAlignment="1">
      <alignment horizontal="center" vertical="center"/>
    </xf>
    <xf numFmtId="49" fontId="29" fillId="7" borderId="37" xfId="0" applyNumberFormat="1" applyFont="1" applyFill="1" applyBorder="1">
      <alignment vertical="center"/>
    </xf>
    <xf numFmtId="49" fontId="17" fillId="0" borderId="30" xfId="0" applyNumberFormat="1" applyFont="1" applyBorder="1" applyAlignment="1">
      <alignment horizontal="center" vertical="center"/>
    </xf>
    <xf numFmtId="0" fontId="29" fillId="7" borderId="30" xfId="0" applyFont="1" applyFill="1" applyBorder="1">
      <alignment vertical="center"/>
    </xf>
    <xf numFmtId="0" fontId="29" fillId="7" borderId="30" xfId="0" applyFont="1" applyFill="1" applyBorder="1" applyAlignment="1">
      <alignment horizontal="center" vertical="center"/>
    </xf>
    <xf numFmtId="0" fontId="29" fillId="7" borderId="30" xfId="0" applyFont="1" applyFill="1" applyBorder="1" applyAlignment="1" applyProtection="1">
      <alignment horizontal="center" vertical="center"/>
    </xf>
    <xf numFmtId="0" fontId="29" fillId="7" borderId="38" xfId="0" applyFont="1" applyFill="1" applyBorder="1" applyAlignment="1" applyProtection="1">
      <alignment horizontal="center" vertical="center"/>
    </xf>
    <xf numFmtId="0" fontId="4" fillId="3" borderId="30" xfId="0" applyFont="1" applyFill="1" applyBorder="1" applyProtection="1">
      <alignment vertical="center"/>
      <protection locked="0"/>
    </xf>
    <xf numFmtId="0" fontId="4" fillId="0" borderId="39" xfId="0" applyFont="1" applyBorder="1">
      <alignment vertical="center"/>
    </xf>
    <xf numFmtId="0" fontId="29" fillId="0" borderId="39" xfId="0" applyFont="1" applyBorder="1">
      <alignment vertical="center"/>
    </xf>
    <xf numFmtId="49" fontId="18" fillId="8" borderId="30" xfId="0" applyNumberFormat="1" applyFont="1" applyFill="1" applyBorder="1" applyAlignment="1">
      <alignment horizontal="center" vertical="center"/>
    </xf>
    <xf numFmtId="0" fontId="19" fillId="0" borderId="30" xfId="0" applyNumberFormat="1" applyFont="1" applyFill="1" applyBorder="1" applyAlignment="1">
      <alignment horizontal="center" vertical="center"/>
    </xf>
    <xf numFmtId="0" fontId="19" fillId="0" borderId="30" xfId="0" applyFont="1" applyBorder="1">
      <alignment vertical="center"/>
    </xf>
    <xf numFmtId="0" fontId="19" fillId="0" borderId="30" xfId="0" applyFont="1" applyBorder="1" applyAlignment="1">
      <alignment horizontal="center" vertical="center"/>
    </xf>
    <xf numFmtId="0" fontId="11" fillId="9" borderId="0" xfId="0" applyFont="1" applyFill="1">
      <alignment vertical="center"/>
    </xf>
    <xf numFmtId="0" fontId="4" fillId="0" borderId="40" xfId="0" applyFont="1" applyBorder="1">
      <alignment vertical="center"/>
    </xf>
    <xf numFmtId="0" fontId="29" fillId="0" borderId="40" xfId="0" applyFont="1" applyBorder="1">
      <alignment vertical="center"/>
    </xf>
    <xf numFmtId="0" fontId="4" fillId="0" borderId="30" xfId="0" applyFont="1" applyBorder="1">
      <alignment vertical="center"/>
    </xf>
    <xf numFmtId="0" fontId="3" fillId="0" borderId="0" xfId="0" applyFont="1" applyBorder="1">
      <alignment vertical="center"/>
    </xf>
    <xf numFmtId="49" fontId="4" fillId="14" borderId="32" xfId="0" applyNumberFormat="1" applyFont="1" applyFill="1" applyBorder="1">
      <alignment vertical="center"/>
    </xf>
    <xf numFmtId="49" fontId="18" fillId="8" borderId="31" xfId="0" applyNumberFormat="1" applyFont="1" applyFill="1" applyBorder="1" applyAlignment="1">
      <alignment horizontal="center" vertical="center"/>
    </xf>
    <xf numFmtId="49" fontId="29" fillId="7" borderId="32" xfId="0" applyNumberFormat="1" applyFont="1" applyFill="1" applyBorder="1">
      <alignment vertical="center"/>
    </xf>
    <xf numFmtId="49" fontId="17" fillId="0" borderId="31" xfId="0" applyNumberFormat="1" applyFont="1" applyBorder="1" applyAlignment="1">
      <alignment horizontal="center" vertical="center"/>
    </xf>
    <xf numFmtId="0" fontId="4" fillId="3" borderId="31" xfId="0" applyFont="1" applyFill="1" applyBorder="1" applyProtection="1">
      <alignment vertical="center"/>
      <protection locked="0"/>
    </xf>
    <xf numFmtId="0" fontId="4" fillId="3" borderId="34" xfId="0" applyFont="1" applyFill="1" applyBorder="1" applyProtection="1">
      <alignment vertical="center"/>
      <protection locked="0"/>
    </xf>
    <xf numFmtId="49" fontId="20"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29" fillId="0" borderId="0" xfId="0" applyNumberFormat="1" applyFont="1" applyFill="1" applyBorder="1">
      <alignment vertical="center"/>
    </xf>
    <xf numFmtId="49" fontId="29"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29" fillId="0" borderId="0" xfId="0" applyNumberFormat="1" applyFont="1" applyFill="1" applyBorder="1" applyAlignment="1">
      <alignment vertical="center" wrapText="1"/>
    </xf>
    <xf numFmtId="0" fontId="4" fillId="0" borderId="0" xfId="0" applyFont="1" applyFill="1" applyBorder="1" applyAlignment="1">
      <alignment vertical="center"/>
    </xf>
    <xf numFmtId="0" fontId="4" fillId="13" borderId="0" xfId="0" applyFont="1" applyFill="1">
      <alignment vertical="center"/>
    </xf>
    <xf numFmtId="0" fontId="4" fillId="13" borderId="0" xfId="0" applyFont="1" applyFill="1" applyAlignment="1">
      <alignment horizontal="center" vertical="center"/>
    </xf>
    <xf numFmtId="0" fontId="4" fillId="3" borderId="30" xfId="0" applyFont="1" applyFill="1" applyBorder="1" applyAlignment="1" applyProtection="1">
      <alignment horizontal="center" vertical="center" shrinkToFit="1"/>
      <protection locked="0"/>
    </xf>
    <xf numFmtId="0" fontId="4" fillId="3" borderId="31" xfId="0" applyFont="1" applyFill="1" applyBorder="1" applyAlignment="1" applyProtection="1">
      <alignment horizontal="center" vertical="center" shrinkToFit="1"/>
      <protection locked="0"/>
    </xf>
    <xf numFmtId="0" fontId="4" fillId="3" borderId="40" xfId="0" applyFont="1" applyFill="1" applyBorder="1" applyAlignment="1" applyProtection="1">
      <alignment horizontal="center" vertical="center" shrinkToFit="1"/>
      <protection locked="0"/>
    </xf>
    <xf numFmtId="0" fontId="4" fillId="3" borderId="34" xfId="0" applyFont="1" applyFill="1" applyBorder="1" applyAlignment="1" applyProtection="1">
      <alignment horizontal="center" vertical="center" shrinkToFit="1"/>
      <protection locked="0"/>
    </xf>
    <xf numFmtId="0" fontId="30" fillId="0" borderId="40" xfId="0" applyFont="1" applyBorder="1" applyAlignment="1">
      <alignment horizontal="center" vertical="center" wrapText="1"/>
    </xf>
    <xf numFmtId="0" fontId="4" fillId="12" borderId="38" xfId="0" applyFont="1" applyFill="1" applyBorder="1" applyAlignment="1" applyProtection="1">
      <alignment horizontal="center" vertical="center" shrinkToFit="1"/>
      <protection locked="0"/>
    </xf>
    <xf numFmtId="0" fontId="4" fillId="12" borderId="33" xfId="0" applyFont="1" applyFill="1" applyBorder="1" applyAlignment="1" applyProtection="1">
      <alignment horizontal="center" vertical="center" shrinkToFit="1"/>
      <protection locked="0"/>
    </xf>
    <xf numFmtId="0" fontId="4" fillId="12" borderId="35" xfId="0" applyFont="1" applyFill="1" applyBorder="1" applyAlignment="1" applyProtection="1">
      <alignment horizontal="center" vertical="center" shrinkToFit="1"/>
      <protection locked="0"/>
    </xf>
    <xf numFmtId="0" fontId="4" fillId="12" borderId="41" xfId="0" applyFont="1" applyFill="1" applyBorder="1" applyAlignment="1" applyProtection="1">
      <alignment horizontal="center" vertical="center" shrinkToFit="1"/>
      <protection locked="0"/>
    </xf>
    <xf numFmtId="0" fontId="5" fillId="15" borderId="36" xfId="0" applyFont="1" applyFill="1" applyBorder="1" applyAlignment="1">
      <alignment vertical="center" wrapText="1"/>
    </xf>
    <xf numFmtId="0" fontId="4" fillId="0" borderId="0" xfId="0" applyFont="1" applyAlignment="1">
      <alignment vertical="center" wrapText="1"/>
    </xf>
    <xf numFmtId="0" fontId="31" fillId="0" borderId="30" xfId="0" applyNumberFormat="1" applyFont="1" applyBorder="1" applyAlignment="1">
      <alignment horizontal="center" vertical="center"/>
    </xf>
    <xf numFmtId="0" fontId="31" fillId="0" borderId="38" xfId="0" applyNumberFormat="1" applyFont="1" applyBorder="1" applyAlignment="1">
      <alignment horizontal="center" vertical="center"/>
    </xf>
    <xf numFmtId="49" fontId="31" fillId="8" borderId="38" xfId="0" applyNumberFormat="1" applyFont="1" applyFill="1" applyBorder="1" applyAlignment="1">
      <alignment horizontal="center" vertical="center"/>
    </xf>
    <xf numFmtId="49" fontId="31" fillId="8" borderId="30" xfId="0" applyNumberFormat="1" applyFont="1" applyFill="1" applyBorder="1" applyAlignment="1">
      <alignment horizontal="center" vertical="center"/>
    </xf>
    <xf numFmtId="0" fontId="31" fillId="0" borderId="33" xfId="0" applyNumberFormat="1" applyFont="1" applyBorder="1" applyAlignment="1">
      <alignment horizontal="center" vertical="center"/>
    </xf>
    <xf numFmtId="49" fontId="4" fillId="14" borderId="42" xfId="0" applyNumberFormat="1" applyFont="1" applyFill="1" applyBorder="1">
      <alignment vertical="center"/>
    </xf>
    <xf numFmtId="49" fontId="31" fillId="8" borderId="39" xfId="0" applyNumberFormat="1" applyFont="1" applyFill="1" applyBorder="1" applyAlignment="1">
      <alignment horizontal="center" vertical="center"/>
    </xf>
    <xf numFmtId="0" fontId="31" fillId="0" borderId="43" xfId="0" applyNumberFormat="1" applyFont="1" applyBorder="1" applyAlignment="1">
      <alignment horizontal="center" vertical="center"/>
    </xf>
    <xf numFmtId="0" fontId="31" fillId="0" borderId="31" xfId="0" applyNumberFormat="1" applyFont="1" applyBorder="1" applyAlignment="1">
      <alignment horizontal="center" vertical="center"/>
    </xf>
    <xf numFmtId="0" fontId="32" fillId="0" borderId="0" xfId="0" applyFont="1">
      <alignment vertical="center"/>
    </xf>
    <xf numFmtId="0" fontId="29" fillId="0" borderId="0" xfId="0" applyFont="1" applyAlignment="1">
      <alignment horizontal="center" vertical="center"/>
    </xf>
    <xf numFmtId="0" fontId="11" fillId="0" borderId="0" xfId="0" applyNumberFormat="1" applyFont="1" applyFill="1" applyAlignment="1">
      <alignment vertical="center" wrapText="1" shrinkToFit="1"/>
    </xf>
    <xf numFmtId="0" fontId="24" fillId="0" borderId="0" xfId="0" applyFont="1">
      <alignment vertical="center"/>
    </xf>
    <xf numFmtId="0" fontId="24" fillId="4" borderId="0" xfId="0" applyFont="1" applyFill="1" applyAlignment="1">
      <alignment vertical="center"/>
    </xf>
    <xf numFmtId="0" fontId="29" fillId="0" borderId="0" xfId="0" applyFont="1">
      <alignment vertical="center"/>
    </xf>
    <xf numFmtId="0" fontId="24" fillId="0" borderId="0" xfId="0" applyFont="1" applyFill="1">
      <alignment vertical="center"/>
    </xf>
    <xf numFmtId="0" fontId="24" fillId="0" borderId="0" xfId="0" applyFont="1" applyFill="1" applyAlignment="1">
      <alignment horizontal="left" vertical="center"/>
    </xf>
    <xf numFmtId="0" fontId="29" fillId="0" borderId="0" xfId="0" applyFont="1" applyFill="1">
      <alignment vertical="center"/>
    </xf>
    <xf numFmtId="0" fontId="24" fillId="0" borderId="0" xfId="0" applyFont="1" applyFill="1" applyAlignment="1">
      <alignment vertical="center"/>
    </xf>
    <xf numFmtId="0" fontId="33" fillId="16" borderId="0" xfId="0" applyFont="1" applyFill="1" applyAlignment="1">
      <alignment horizontal="left" vertical="center"/>
    </xf>
    <xf numFmtId="0" fontId="26" fillId="0" borderId="0" xfId="0" applyFont="1">
      <alignment vertical="center"/>
    </xf>
    <xf numFmtId="0" fontId="34" fillId="0" borderId="0" xfId="0" applyFont="1">
      <alignment vertical="center"/>
    </xf>
    <xf numFmtId="0" fontId="35" fillId="0" borderId="0" xfId="0" applyFont="1">
      <alignment vertical="center"/>
    </xf>
    <xf numFmtId="0" fontId="4" fillId="0" borderId="0" xfId="0" applyFont="1" applyBorder="1" applyAlignment="1">
      <alignment vertical="center"/>
    </xf>
    <xf numFmtId="5" fontId="36" fillId="0" borderId="31" xfId="0" applyNumberFormat="1" applyFont="1" applyBorder="1" applyAlignment="1">
      <alignment horizontal="center" vertical="center"/>
    </xf>
    <xf numFmtId="0" fontId="29" fillId="0" borderId="0" xfId="0" applyFont="1" applyAlignment="1">
      <alignment horizontal="center" vertical="center"/>
    </xf>
    <xf numFmtId="0" fontId="5" fillId="0" borderId="41" xfId="0" applyFont="1" applyBorder="1" applyAlignment="1">
      <alignment horizontal="center" vertical="center"/>
    </xf>
    <xf numFmtId="0" fontId="29" fillId="0" borderId="44" xfId="0" applyFont="1" applyBorder="1" applyAlignment="1">
      <alignment horizontal="center" vertical="center"/>
    </xf>
    <xf numFmtId="0" fontId="5" fillId="0" borderId="45" xfId="0" applyFont="1" applyBorder="1" applyAlignment="1">
      <alignment horizontal="center" vertical="center"/>
    </xf>
    <xf numFmtId="0" fontId="37" fillId="0" borderId="40" xfId="0" applyFont="1" applyBorder="1" applyAlignment="1">
      <alignment horizontal="center" vertical="center"/>
    </xf>
    <xf numFmtId="0" fontId="29" fillId="0" borderId="2" xfId="0" applyFont="1" applyBorder="1" applyAlignment="1">
      <alignment horizontal="center" vertical="center"/>
    </xf>
    <xf numFmtId="0" fontId="20" fillId="16" borderId="0" xfId="0" applyFont="1" applyFill="1" applyAlignment="1">
      <alignment horizontal="center" vertical="center"/>
    </xf>
    <xf numFmtId="0" fontId="20" fillId="0" borderId="0" xfId="0" applyFont="1" applyFill="1" applyAlignment="1">
      <alignment horizontal="center" vertical="center"/>
    </xf>
    <xf numFmtId="0" fontId="4" fillId="11" borderId="0" xfId="0" applyFont="1" applyFill="1" applyAlignment="1">
      <alignment vertical="center"/>
    </xf>
    <xf numFmtId="0" fontId="15" fillId="11" borderId="0" xfId="0" applyFont="1" applyFill="1" applyAlignment="1">
      <alignment vertical="center"/>
    </xf>
    <xf numFmtId="0" fontId="4" fillId="11" borderId="0" xfId="0" applyFont="1" applyFill="1" applyBorder="1">
      <alignment vertical="center"/>
    </xf>
    <xf numFmtId="0" fontId="24" fillId="10" borderId="0" xfId="0" applyFont="1" applyFill="1" applyAlignment="1">
      <alignment horizontal="left" vertical="center"/>
    </xf>
    <xf numFmtId="0" fontId="25" fillId="4" borderId="0" xfId="0" applyFont="1" applyFill="1" applyAlignment="1">
      <alignment horizontal="left" vertical="center"/>
    </xf>
    <xf numFmtId="0" fontId="7" fillId="3" borderId="30" xfId="0"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0" fontId="29" fillId="0" borderId="42"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2" xfId="0" applyFont="1" applyBorder="1" applyAlignment="1">
      <alignment horizontal="center" vertical="center"/>
    </xf>
    <xf numFmtId="49" fontId="29" fillId="3" borderId="48" xfId="0" applyNumberFormat="1" applyFont="1" applyFill="1" applyBorder="1" applyAlignment="1" applyProtection="1">
      <alignment horizontal="left" vertical="center"/>
      <protection locked="0"/>
    </xf>
    <xf numFmtId="49" fontId="29" fillId="3" borderId="49" xfId="0" applyNumberFormat="1" applyFont="1" applyFill="1" applyBorder="1" applyAlignment="1" applyProtection="1">
      <alignment horizontal="left" vertical="center"/>
      <protection locked="0"/>
    </xf>
    <xf numFmtId="0" fontId="5" fillId="0" borderId="45" xfId="0" applyFont="1" applyBorder="1" applyAlignment="1">
      <alignment horizontal="center" vertical="center" wrapText="1"/>
    </xf>
    <xf numFmtId="0" fontId="5" fillId="0" borderId="41" xfId="0" applyFont="1" applyBorder="1" applyAlignment="1">
      <alignment horizontal="center" vertical="center"/>
    </xf>
    <xf numFmtId="0" fontId="29" fillId="7" borderId="50" xfId="0" applyFont="1" applyFill="1" applyBorder="1" applyAlignment="1">
      <alignment horizontal="center" vertical="center"/>
    </xf>
    <xf numFmtId="0" fontId="29" fillId="7" borderId="37" xfId="0" applyFont="1" applyFill="1" applyBorder="1" applyAlignment="1">
      <alignment horizontal="center" vertical="center"/>
    </xf>
    <xf numFmtId="0" fontId="29" fillId="0" borderId="34" xfId="0" applyFont="1" applyBorder="1" applyAlignment="1">
      <alignment horizontal="center" vertical="center" wrapText="1"/>
    </xf>
    <xf numFmtId="0" fontId="29" fillId="0" borderId="31" xfId="0" applyFont="1" applyBorder="1" applyAlignment="1">
      <alignment horizontal="center" vertical="center"/>
    </xf>
    <xf numFmtId="0" fontId="29" fillId="0" borderId="34" xfId="0" applyFont="1" applyBorder="1" applyAlignment="1">
      <alignment horizontal="center" vertical="center"/>
    </xf>
    <xf numFmtId="0" fontId="29" fillId="0" borderId="50" xfId="0" applyFont="1" applyBorder="1" applyAlignment="1">
      <alignment horizontal="center" vertical="center"/>
    </xf>
    <xf numFmtId="0" fontId="6" fillId="7" borderId="34" xfId="0" applyFont="1" applyFill="1" applyBorder="1" applyAlignment="1">
      <alignment horizontal="center" vertical="center"/>
    </xf>
    <xf numFmtId="0" fontId="6" fillId="7" borderId="30" xfId="0" applyFont="1" applyFill="1" applyBorder="1" applyAlignment="1">
      <alignment horizontal="center" vertical="center"/>
    </xf>
    <xf numFmtId="0" fontId="39" fillId="0" borderId="59" xfId="0" applyFont="1" applyFill="1" applyBorder="1" applyAlignment="1">
      <alignment horizontal="center" vertical="center"/>
    </xf>
    <xf numFmtId="0" fontId="29" fillId="0" borderId="60" xfId="0" applyFont="1" applyFill="1" applyBorder="1" applyAlignment="1" applyProtection="1">
      <alignment horizontal="center" vertical="center" wrapText="1"/>
    </xf>
    <xf numFmtId="0" fontId="29" fillId="0" borderId="61" xfId="0" applyFont="1" applyFill="1" applyBorder="1" applyAlignment="1" applyProtection="1">
      <alignment horizontal="center" vertical="center" wrapText="1"/>
    </xf>
    <xf numFmtId="0" fontId="29" fillId="0" borderId="60" xfId="0" applyFont="1" applyFill="1" applyBorder="1" applyAlignment="1">
      <alignment horizontal="center" vertical="center" wrapText="1"/>
    </xf>
    <xf numFmtId="0" fontId="29" fillId="0" borderId="61" xfId="0" applyFont="1" applyFill="1" applyBorder="1" applyAlignment="1">
      <alignment horizontal="center" vertical="center"/>
    </xf>
    <xf numFmtId="0" fontId="29" fillId="0" borderId="62" xfId="0" applyFont="1" applyFill="1" applyBorder="1" applyAlignment="1" applyProtection="1">
      <alignment horizontal="center" vertical="center" wrapText="1"/>
    </xf>
    <xf numFmtId="0" fontId="29" fillId="0" borderId="63" xfId="0" applyFont="1" applyFill="1" applyBorder="1" applyAlignment="1" applyProtection="1">
      <alignment horizontal="center" vertical="center"/>
    </xf>
    <xf numFmtId="0" fontId="29" fillId="0" borderId="20" xfId="0" applyFont="1" applyFill="1" applyBorder="1" applyAlignment="1">
      <alignment horizontal="center" vertical="center"/>
    </xf>
    <xf numFmtId="0" fontId="29" fillId="0" borderId="0" xfId="0" applyFont="1" applyAlignment="1">
      <alignment horizontal="center" vertical="center"/>
    </xf>
    <xf numFmtId="0" fontId="29" fillId="3" borderId="48" xfId="0" applyNumberFormat="1" applyFont="1" applyFill="1" applyBorder="1" applyAlignment="1" applyProtection="1">
      <alignment horizontal="center" vertical="center"/>
      <protection locked="0"/>
    </xf>
    <xf numFmtId="0" fontId="29" fillId="3" borderId="52" xfId="0" applyNumberFormat="1" applyFont="1" applyFill="1" applyBorder="1" applyAlignment="1" applyProtection="1">
      <alignment horizontal="center" vertical="center"/>
      <protection locked="0"/>
    </xf>
    <xf numFmtId="49" fontId="29" fillId="3" borderId="51" xfId="0" applyNumberFormat="1" applyFont="1" applyFill="1" applyBorder="1" applyAlignment="1" applyProtection="1">
      <alignment horizontal="left" vertical="center"/>
      <protection locked="0"/>
    </xf>
    <xf numFmtId="49" fontId="29" fillId="3" borderId="52" xfId="0" applyNumberFormat="1" applyFont="1" applyFill="1" applyBorder="1" applyAlignment="1" applyProtection="1">
      <alignment horizontal="left" vertical="center"/>
      <protection locked="0"/>
    </xf>
    <xf numFmtId="49" fontId="29" fillId="3" borderId="53" xfId="0" applyNumberFormat="1" applyFont="1" applyFill="1" applyBorder="1" applyAlignment="1" applyProtection="1">
      <alignment horizontal="left" vertical="center"/>
      <protection locked="0"/>
    </xf>
    <xf numFmtId="49" fontId="29" fillId="3" borderId="31" xfId="0" applyNumberFormat="1" applyFont="1" applyFill="1" applyBorder="1" applyAlignment="1" applyProtection="1">
      <alignment horizontal="left" vertical="center"/>
      <protection locked="0"/>
    </xf>
    <xf numFmtId="49" fontId="29" fillId="3" borderId="33" xfId="0" applyNumberFormat="1" applyFont="1" applyFill="1" applyBorder="1" applyAlignment="1" applyProtection="1">
      <alignment horizontal="left" vertical="center"/>
      <protection locked="0"/>
    </xf>
    <xf numFmtId="0" fontId="6" fillId="7" borderId="54" xfId="0" applyFont="1" applyFill="1" applyBorder="1" applyAlignment="1">
      <alignment horizontal="center" vertical="center"/>
    </xf>
    <xf numFmtId="0" fontId="6" fillId="7" borderId="40" xfId="0" applyFont="1" applyFill="1" applyBorder="1" applyAlignment="1">
      <alignment horizontal="center" vertical="center"/>
    </xf>
    <xf numFmtId="0" fontId="29" fillId="0" borderId="35" xfId="0" applyFont="1" applyBorder="1" applyAlignment="1">
      <alignment horizontal="center" vertical="center"/>
    </xf>
    <xf numFmtId="0" fontId="29" fillId="0" borderId="31" xfId="0" applyFont="1" applyFill="1" applyBorder="1" applyAlignment="1">
      <alignment horizontal="center" vertical="center" wrapText="1"/>
    </xf>
    <xf numFmtId="0" fontId="29" fillId="0" borderId="31" xfId="0" applyFont="1" applyFill="1" applyBorder="1" applyAlignment="1">
      <alignment horizontal="center" vertical="center"/>
    </xf>
    <xf numFmtId="0" fontId="29" fillId="0" borderId="33" xfId="0" applyFont="1" applyFill="1" applyBorder="1" applyAlignment="1">
      <alignment horizontal="center" vertical="center"/>
    </xf>
    <xf numFmtId="0" fontId="38" fillId="17" borderId="55" xfId="0" applyFont="1" applyFill="1" applyBorder="1" applyAlignment="1">
      <alignment horizontal="center" vertical="center" wrapText="1"/>
    </xf>
    <xf numFmtId="0" fontId="38" fillId="17" borderId="56" xfId="0" applyFont="1" applyFill="1" applyBorder="1" applyAlignment="1">
      <alignment horizontal="center" vertical="center"/>
    </xf>
    <xf numFmtId="0" fontId="38" fillId="17" borderId="57" xfId="0" applyFont="1" applyFill="1" applyBorder="1" applyAlignment="1">
      <alignment horizontal="center" vertical="center"/>
    </xf>
    <xf numFmtId="0" fontId="5" fillId="12" borderId="55" xfId="0" applyFont="1" applyFill="1" applyBorder="1" applyAlignment="1" applyProtection="1">
      <alignment vertical="center" shrinkToFit="1"/>
      <protection locked="0"/>
    </xf>
    <xf numFmtId="0" fontId="5" fillId="12" borderId="56" xfId="0" applyFont="1" applyFill="1" applyBorder="1" applyAlignment="1" applyProtection="1">
      <alignment vertical="center" shrinkToFit="1"/>
      <protection locked="0"/>
    </xf>
    <xf numFmtId="0" fontId="5" fillId="12" borderId="57" xfId="0" applyFont="1" applyFill="1" applyBorder="1" applyAlignment="1" applyProtection="1">
      <alignment vertical="center" shrinkToFit="1"/>
      <protection locked="0"/>
    </xf>
    <xf numFmtId="0" fontId="29" fillId="0" borderId="64" xfId="0" applyFont="1" applyBorder="1" applyAlignment="1">
      <alignment horizontal="center" vertical="center" wrapText="1"/>
    </xf>
    <xf numFmtId="0" fontId="29" fillId="0" borderId="50" xfId="0" applyFont="1" applyBorder="1" applyAlignment="1">
      <alignment horizontal="center" vertical="center" wrapText="1"/>
    </xf>
    <xf numFmtId="0" fontId="7" fillId="3" borderId="34" xfId="0" applyFont="1" applyFill="1" applyBorder="1" applyAlignment="1" applyProtection="1">
      <alignment horizontal="center" vertical="center"/>
      <protection locked="0"/>
    </xf>
    <xf numFmtId="0" fontId="29" fillId="0" borderId="32" xfId="0" applyFont="1" applyBorder="1" applyAlignment="1">
      <alignment horizontal="center" vertical="center" wrapText="1"/>
    </xf>
    <xf numFmtId="0" fontId="9" fillId="18" borderId="1" xfId="0" applyFont="1" applyFill="1" applyBorder="1" applyAlignment="1">
      <alignment vertical="top" wrapText="1"/>
    </xf>
    <xf numFmtId="0" fontId="9" fillId="18" borderId="2" xfId="0" applyFont="1" applyFill="1" applyBorder="1" applyAlignment="1">
      <alignment vertical="top" wrapText="1"/>
    </xf>
    <xf numFmtId="0" fontId="9" fillId="18" borderId="65" xfId="0" applyFont="1" applyFill="1" applyBorder="1" applyAlignment="1">
      <alignment vertical="top" wrapText="1"/>
    </xf>
    <xf numFmtId="0" fontId="9" fillId="18" borderId="3" xfId="0" applyFont="1" applyFill="1" applyBorder="1" applyAlignment="1">
      <alignment vertical="top" wrapText="1"/>
    </xf>
    <xf numFmtId="0" fontId="9" fillId="18" borderId="0" xfId="0" applyFont="1" applyFill="1" applyBorder="1" applyAlignment="1">
      <alignment vertical="top" wrapText="1"/>
    </xf>
    <xf numFmtId="0" fontId="9" fillId="18" borderId="66" xfId="0" applyFont="1" applyFill="1" applyBorder="1" applyAlignment="1">
      <alignment vertical="top" wrapText="1"/>
    </xf>
    <xf numFmtId="0" fontId="9" fillId="18" borderId="25" xfId="0" applyFont="1" applyFill="1" applyBorder="1" applyAlignment="1">
      <alignment vertical="top" wrapText="1"/>
    </xf>
    <xf numFmtId="0" fontId="9" fillId="18" borderId="6" xfId="0" applyFont="1" applyFill="1" applyBorder="1" applyAlignment="1">
      <alignment vertical="top" wrapText="1"/>
    </xf>
    <xf numFmtId="0" fontId="9" fillId="18" borderId="67" xfId="0" applyFont="1" applyFill="1" applyBorder="1" applyAlignment="1">
      <alignment vertical="top" wrapText="1"/>
    </xf>
    <xf numFmtId="0" fontId="29" fillId="0" borderId="3" xfId="0" applyFont="1" applyBorder="1" applyAlignment="1">
      <alignment vertical="center" wrapText="1"/>
    </xf>
    <xf numFmtId="0" fontId="29" fillId="0" borderId="0" xfId="0" applyFont="1" applyAlignment="1">
      <alignment vertical="center" wrapText="1"/>
    </xf>
    <xf numFmtId="49" fontId="29" fillId="3" borderId="48" xfId="0" applyNumberFormat="1" applyFont="1" applyFill="1" applyBorder="1" applyAlignment="1" applyProtection="1">
      <alignment horizontal="center" vertical="center"/>
      <protection locked="0"/>
    </xf>
    <xf numFmtId="49" fontId="29" fillId="3" borderId="53" xfId="0" applyNumberFormat="1" applyFont="1" applyFill="1" applyBorder="1" applyAlignment="1" applyProtection="1">
      <alignment horizontal="center" vertical="center"/>
      <protection locked="0"/>
    </xf>
    <xf numFmtId="0" fontId="29" fillId="0" borderId="54" xfId="0" applyFont="1" applyBorder="1" applyAlignment="1">
      <alignment horizontal="center" vertical="center"/>
    </xf>
    <xf numFmtId="0" fontId="29" fillId="0" borderId="58" xfId="0" applyFont="1" applyBorder="1" applyAlignment="1">
      <alignment horizontal="center" vertical="center"/>
    </xf>
    <xf numFmtId="49" fontId="29" fillId="3" borderId="46" xfId="0" applyNumberFormat="1" applyFont="1" applyFill="1" applyBorder="1" applyAlignment="1" applyProtection="1">
      <alignment horizontal="center" vertical="center"/>
      <protection locked="0"/>
    </xf>
    <xf numFmtId="49" fontId="29" fillId="3" borderId="47" xfId="0" applyNumberFormat="1" applyFont="1" applyFill="1" applyBorder="1" applyAlignment="1" applyProtection="1">
      <alignment horizontal="center" vertical="center"/>
      <protection locked="0"/>
    </xf>
    <xf numFmtId="0" fontId="29" fillId="11" borderId="48" xfId="0" applyNumberFormat="1" applyFont="1" applyFill="1" applyBorder="1" applyAlignment="1" applyProtection="1">
      <alignment horizontal="center" vertical="center"/>
      <protection locked="0"/>
    </xf>
    <xf numFmtId="0" fontId="29" fillId="11" borderId="49" xfId="0" applyNumberFormat="1" applyFont="1" applyFill="1" applyBorder="1" applyAlignment="1" applyProtection="1">
      <alignment horizontal="center" vertical="center"/>
      <protection locked="0"/>
    </xf>
    <xf numFmtId="0" fontId="40" fillId="0" borderId="0" xfId="0" applyNumberFormat="1" applyFont="1" applyFill="1" applyAlignment="1">
      <alignment horizontal="left" vertical="center" wrapText="1" shrinkToFit="1"/>
    </xf>
    <xf numFmtId="0" fontId="6" fillId="18" borderId="1" xfId="0" applyFont="1" applyFill="1" applyBorder="1" applyAlignment="1">
      <alignment horizontal="left" vertical="top" wrapText="1"/>
    </xf>
    <xf numFmtId="0" fontId="6" fillId="18" borderId="2" xfId="0" applyFont="1" applyFill="1" applyBorder="1" applyAlignment="1">
      <alignment horizontal="left" vertical="top" wrapText="1"/>
    </xf>
    <xf numFmtId="0" fontId="6" fillId="18" borderId="65" xfId="0" applyFont="1" applyFill="1" applyBorder="1" applyAlignment="1">
      <alignment horizontal="left" vertical="top" wrapText="1"/>
    </xf>
    <xf numFmtId="0" fontId="6" fillId="18" borderId="3" xfId="0" applyFont="1" applyFill="1" applyBorder="1" applyAlignment="1">
      <alignment horizontal="left" vertical="top" wrapText="1"/>
    </xf>
    <xf numFmtId="0" fontId="6" fillId="18" borderId="0" xfId="0" applyFont="1" applyFill="1" applyBorder="1" applyAlignment="1">
      <alignment horizontal="left" vertical="top" wrapText="1"/>
    </xf>
    <xf numFmtId="0" fontId="6" fillId="18" borderId="66" xfId="0" applyFont="1" applyFill="1" applyBorder="1" applyAlignment="1">
      <alignment horizontal="left" vertical="top" wrapText="1"/>
    </xf>
    <xf numFmtId="0" fontId="6" fillId="18" borderId="25" xfId="0" applyFont="1" applyFill="1" applyBorder="1" applyAlignment="1">
      <alignment horizontal="left" vertical="top" wrapText="1"/>
    </xf>
    <xf numFmtId="0" fontId="6" fillId="18" borderId="6" xfId="0" applyFont="1" applyFill="1" applyBorder="1" applyAlignment="1">
      <alignment horizontal="left" vertical="top" wrapText="1"/>
    </xf>
    <xf numFmtId="0" fontId="6" fillId="18" borderId="67" xfId="0" applyFont="1" applyFill="1" applyBorder="1" applyAlignment="1">
      <alignment horizontal="left" vertical="top" wrapText="1"/>
    </xf>
  </cellXfs>
  <cellStyles count="2">
    <cellStyle name="標準" xfId="0" builtinId="0"/>
    <cellStyle name="標準 2" xfId="1"/>
  </cellStyles>
  <dxfs count="165">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condense val="0"/>
        <extend val="0"/>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ont>
        <condense val="0"/>
        <extend val="0"/>
        <color indexed="9"/>
      </font>
      <fill>
        <patternFill>
          <bgColor indexed="10"/>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rgb="FFFFCCFF"/>
        </patternFill>
      </fill>
    </dxf>
    <dxf>
      <fill>
        <patternFill>
          <bgColor indexed="41"/>
        </patternFill>
      </fill>
    </dxf>
    <dxf>
      <fill>
        <patternFill>
          <bgColor indexed="10"/>
        </patternFill>
      </fill>
    </dxf>
    <dxf>
      <font>
        <b/>
        <i val="0"/>
        <color rgb="FFFF0000"/>
      </font>
      <fill>
        <patternFill patternType="none">
          <bgColor indexed="65"/>
        </patternFill>
      </fill>
    </dxf>
    <dxf>
      <fill>
        <patternFill>
          <bgColor theme="0" tint="-0.24994659260841701"/>
        </patternFill>
      </fill>
    </dxf>
    <dxf>
      <fill>
        <patternFill>
          <bgColor theme="0" tint="-0.24994659260841701"/>
        </patternFill>
      </fill>
    </dxf>
    <dxf>
      <fill>
        <patternFill>
          <bgColor indexed="27"/>
        </patternFill>
      </fill>
    </dxf>
    <dxf>
      <fill>
        <patternFill>
          <bgColor rgb="FFFFCCFF"/>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ont>
        <condense val="0"/>
        <extend val="0"/>
        <color indexed="9"/>
      </font>
      <fill>
        <patternFill>
          <bgColor indexed="10"/>
        </patternFill>
      </fill>
    </dxf>
    <dxf>
      <fill>
        <patternFill>
          <bgColor rgb="FFCC0000"/>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F63"/>
  <sheetViews>
    <sheetView showGridLines="0" zoomScale="150" zoomScaleNormal="150" workbookViewId="0">
      <selection activeCell="D19" sqref="D19"/>
    </sheetView>
  </sheetViews>
  <sheetFormatPr defaultRowHeight="15.75" x14ac:dyDescent="0.15"/>
  <cols>
    <col min="1" max="1" width="3.875" style="146" customWidth="1"/>
    <col min="2" max="3" width="4.375" style="146" customWidth="1"/>
    <col min="4" max="4" width="97.75" style="146" customWidth="1"/>
    <col min="5" max="6" width="4.375" style="146" customWidth="1"/>
    <col min="7" max="16384" width="9" style="148"/>
  </cols>
  <sheetData>
    <row r="1" spans="1:6" ht="21" x14ac:dyDescent="0.15">
      <c r="B1" s="171" t="s">
        <v>43</v>
      </c>
      <c r="C1" s="171"/>
      <c r="D1" s="171"/>
      <c r="E1" s="171"/>
      <c r="F1" s="147"/>
    </row>
    <row r="2" spans="1:6" s="151" customFormat="1" ht="24" x14ac:dyDescent="0.15">
      <c r="A2" s="149"/>
      <c r="B2" s="150"/>
      <c r="C2" s="150"/>
      <c r="D2" s="166" t="s">
        <v>102</v>
      </c>
      <c r="E2" s="150"/>
      <c r="F2" s="150"/>
    </row>
    <row r="3" spans="1:6" s="151" customFormat="1" ht="24" x14ac:dyDescent="0.15">
      <c r="A3" s="149"/>
      <c r="B3" s="150"/>
      <c r="C3" s="150"/>
      <c r="D3" s="166" t="s">
        <v>103</v>
      </c>
      <c r="E3" s="150"/>
      <c r="F3" s="150"/>
    </row>
    <row r="4" spans="1:6" s="151" customFormat="1" ht="24" x14ac:dyDescent="0.15">
      <c r="A4" s="149"/>
      <c r="B4" s="150"/>
      <c r="C4" s="150"/>
      <c r="D4" s="165" t="s">
        <v>222</v>
      </c>
      <c r="E4" s="150"/>
      <c r="F4" s="150"/>
    </row>
    <row r="5" spans="1:6" x14ac:dyDescent="0.15">
      <c r="C5" s="170" t="s">
        <v>44</v>
      </c>
      <c r="D5" s="170"/>
      <c r="E5" s="170"/>
      <c r="F5" s="152"/>
    </row>
    <row r="6" spans="1:6" x14ac:dyDescent="0.15">
      <c r="D6" s="146" t="s">
        <v>45</v>
      </c>
    </row>
    <row r="7" spans="1:6" x14ac:dyDescent="0.15">
      <c r="D7" s="146" t="s">
        <v>46</v>
      </c>
    </row>
    <row r="8" spans="1:6" x14ac:dyDescent="0.15">
      <c r="D8" s="146" t="s">
        <v>47</v>
      </c>
    </row>
    <row r="9" spans="1:6" x14ac:dyDescent="0.15">
      <c r="C9" s="170" t="s">
        <v>48</v>
      </c>
      <c r="D9" s="170"/>
      <c r="E9" s="170"/>
      <c r="F9" s="152"/>
    </row>
    <row r="10" spans="1:6" s="151" customFormat="1" x14ac:dyDescent="0.15">
      <c r="A10" s="149"/>
      <c r="B10" s="149"/>
      <c r="C10" s="150"/>
      <c r="D10" s="153" t="s">
        <v>136</v>
      </c>
      <c r="E10" s="150"/>
      <c r="F10" s="152"/>
    </row>
    <row r="11" spans="1:6" x14ac:dyDescent="0.15">
      <c r="D11" s="146" t="s">
        <v>137</v>
      </c>
    </row>
    <row r="12" spans="1:6" x14ac:dyDescent="0.15">
      <c r="D12" s="154" t="s">
        <v>138</v>
      </c>
    </row>
    <row r="13" spans="1:6" s="154" customFormat="1" x14ac:dyDescent="0.15">
      <c r="D13" s="154" t="s">
        <v>139</v>
      </c>
    </row>
    <row r="14" spans="1:6" x14ac:dyDescent="0.15">
      <c r="D14" s="146" t="s">
        <v>140</v>
      </c>
    </row>
    <row r="15" spans="1:6" s="154" customFormat="1" x14ac:dyDescent="0.15"/>
    <row r="16" spans="1:6" s="154" customFormat="1" x14ac:dyDescent="0.15">
      <c r="C16" s="155" t="s">
        <v>141</v>
      </c>
    </row>
    <row r="17" spans="3:4" x14ac:dyDescent="0.15">
      <c r="D17" s="156" t="s">
        <v>223</v>
      </c>
    </row>
    <row r="18" spans="3:4" x14ac:dyDescent="0.15">
      <c r="D18" s="156" t="s">
        <v>224</v>
      </c>
    </row>
    <row r="19" spans="3:4" x14ac:dyDescent="0.15">
      <c r="D19" s="156"/>
    </row>
    <row r="20" spans="3:4" s="154" customFormat="1" x14ac:dyDescent="0.15">
      <c r="C20" s="155" t="s">
        <v>142</v>
      </c>
    </row>
    <row r="21" spans="3:4" x14ac:dyDescent="0.15">
      <c r="D21" s="156" t="s">
        <v>143</v>
      </c>
    </row>
    <row r="22" spans="3:4" x14ac:dyDescent="0.15">
      <c r="D22" s="156" t="s">
        <v>218</v>
      </c>
    </row>
    <row r="23" spans="3:4" x14ac:dyDescent="0.15">
      <c r="D23" s="154" t="s">
        <v>104</v>
      </c>
    </row>
    <row r="24" spans="3:4" x14ac:dyDescent="0.15">
      <c r="D24" s="154" t="s">
        <v>144</v>
      </c>
    </row>
    <row r="25" spans="3:4" x14ac:dyDescent="0.15">
      <c r="D25" s="156" t="s">
        <v>145</v>
      </c>
    </row>
    <row r="26" spans="3:4" x14ac:dyDescent="0.15">
      <c r="D26" s="156" t="s">
        <v>146</v>
      </c>
    </row>
    <row r="27" spans="3:4" x14ac:dyDescent="0.15">
      <c r="D27" s="154" t="s">
        <v>147</v>
      </c>
    </row>
    <row r="28" spans="3:4" x14ac:dyDescent="0.15">
      <c r="D28" s="156" t="s">
        <v>157</v>
      </c>
    </row>
    <row r="29" spans="3:4" x14ac:dyDescent="0.15">
      <c r="D29" s="154" t="s">
        <v>148</v>
      </c>
    </row>
    <row r="30" spans="3:4" x14ac:dyDescent="0.15">
      <c r="D30" s="154" t="s">
        <v>149</v>
      </c>
    </row>
    <row r="31" spans="3:4" s="154" customFormat="1" x14ac:dyDescent="0.15">
      <c r="D31" s="154" t="s">
        <v>150</v>
      </c>
    </row>
    <row r="32" spans="3:4" x14ac:dyDescent="0.15">
      <c r="D32" s="156" t="s">
        <v>158</v>
      </c>
    </row>
    <row r="33" spans="3:6" x14ac:dyDescent="0.15">
      <c r="D33" s="156" t="s">
        <v>157</v>
      </c>
    </row>
    <row r="34" spans="3:6" s="154" customFormat="1" x14ac:dyDescent="0.15">
      <c r="D34" s="156" t="s">
        <v>203</v>
      </c>
    </row>
    <row r="35" spans="3:6" x14ac:dyDescent="0.15">
      <c r="D35" s="156" t="s">
        <v>151</v>
      </c>
    </row>
    <row r="36" spans="3:6" x14ac:dyDescent="0.15">
      <c r="D36" s="156" t="s">
        <v>152</v>
      </c>
    </row>
    <row r="37" spans="3:6" s="154" customFormat="1" x14ac:dyDescent="0.15">
      <c r="D37" s="154" t="s">
        <v>153</v>
      </c>
    </row>
    <row r="38" spans="3:6" s="154" customFormat="1" x14ac:dyDescent="0.15">
      <c r="D38" s="154" t="s">
        <v>154</v>
      </c>
    </row>
    <row r="39" spans="3:6" s="154" customFormat="1" x14ac:dyDescent="0.15">
      <c r="D39" s="154" t="s">
        <v>125</v>
      </c>
    </row>
    <row r="40" spans="3:6" s="154" customFormat="1" x14ac:dyDescent="0.15">
      <c r="D40" s="154" t="s">
        <v>126</v>
      </c>
    </row>
    <row r="41" spans="3:6" x14ac:dyDescent="0.15">
      <c r="D41" s="156" t="s">
        <v>155</v>
      </c>
    </row>
    <row r="42" spans="3:6" x14ac:dyDescent="0.15">
      <c r="D42" s="154"/>
    </row>
    <row r="43" spans="3:6" x14ac:dyDescent="0.15">
      <c r="C43" s="170" t="s">
        <v>105</v>
      </c>
      <c r="D43" s="170"/>
      <c r="E43" s="170"/>
      <c r="F43" s="152"/>
    </row>
    <row r="44" spans="3:6" x14ac:dyDescent="0.15">
      <c r="D44" s="146" t="s">
        <v>49</v>
      </c>
    </row>
    <row r="45" spans="3:6" x14ac:dyDescent="0.15">
      <c r="D45" s="146" t="s">
        <v>50</v>
      </c>
    </row>
    <row r="46" spans="3:6" x14ac:dyDescent="0.15">
      <c r="D46" s="146" t="s">
        <v>51</v>
      </c>
    </row>
    <row r="47" spans="3:6" x14ac:dyDescent="0.15">
      <c r="D47" s="154" t="s">
        <v>52</v>
      </c>
    </row>
    <row r="48" spans="3:6" x14ac:dyDescent="0.15">
      <c r="D48" s="154" t="s">
        <v>106</v>
      </c>
    </row>
    <row r="49" spans="3:4" x14ac:dyDescent="0.15">
      <c r="D49" s="146" t="s">
        <v>53</v>
      </c>
    </row>
    <row r="50" spans="3:4" x14ac:dyDescent="0.15">
      <c r="C50" s="146" t="s">
        <v>54</v>
      </c>
      <c r="D50" s="146" t="s">
        <v>55</v>
      </c>
    </row>
    <row r="51" spans="3:4" x14ac:dyDescent="0.15">
      <c r="D51" s="146" t="s">
        <v>56</v>
      </c>
    </row>
    <row r="52" spans="3:4" x14ac:dyDescent="0.15">
      <c r="D52" s="146" t="s">
        <v>57</v>
      </c>
    </row>
    <row r="53" spans="3:4" x14ac:dyDescent="0.15">
      <c r="D53" s="146" t="s">
        <v>58</v>
      </c>
    </row>
    <row r="54" spans="3:4" x14ac:dyDescent="0.15">
      <c r="D54" s="146" t="s">
        <v>59</v>
      </c>
    </row>
    <row r="55" spans="3:4" x14ac:dyDescent="0.15">
      <c r="D55" s="146" t="s">
        <v>60</v>
      </c>
    </row>
    <row r="56" spans="3:4" x14ac:dyDescent="0.15">
      <c r="D56" s="146" t="s">
        <v>61</v>
      </c>
    </row>
    <row r="57" spans="3:4" x14ac:dyDescent="0.15">
      <c r="D57" s="146" t="s">
        <v>62</v>
      </c>
    </row>
    <row r="58" spans="3:4" x14ac:dyDescent="0.15">
      <c r="D58" s="146" t="s">
        <v>63</v>
      </c>
    </row>
    <row r="59" spans="3:4" x14ac:dyDescent="0.15">
      <c r="D59" s="146" t="s">
        <v>64</v>
      </c>
    </row>
    <row r="60" spans="3:4" x14ac:dyDescent="0.15">
      <c r="D60" s="146" t="s">
        <v>65</v>
      </c>
    </row>
    <row r="61" spans="3:4" x14ac:dyDescent="0.15">
      <c r="D61" s="146" t="s">
        <v>66</v>
      </c>
    </row>
    <row r="62" spans="3:4" x14ac:dyDescent="0.15">
      <c r="D62" s="156" t="s">
        <v>107</v>
      </c>
    </row>
    <row r="63" spans="3:4" x14ac:dyDescent="0.15">
      <c r="D63" s="146" t="s">
        <v>135</v>
      </c>
    </row>
  </sheetData>
  <mergeCells count="4">
    <mergeCell ref="C43:E43"/>
    <mergeCell ref="B1:E1"/>
    <mergeCell ref="C5:E5"/>
    <mergeCell ref="C9:E9"/>
  </mergeCells>
  <phoneticPr fontId="1"/>
  <pageMargins left="0.75" right="0.75" top="1" bottom="1" header="0.51200000000000001" footer="0.51200000000000001"/>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BE155"/>
  <sheetViews>
    <sheetView showGridLines="0" tabSelected="1" zoomScale="90" zoomScaleNormal="90" workbookViewId="0">
      <selection activeCell="C15" sqref="C15:C16"/>
    </sheetView>
  </sheetViews>
  <sheetFormatPr defaultRowHeight="15.75" x14ac:dyDescent="0.15"/>
  <cols>
    <col min="1" max="1" width="3.25" style="58" customWidth="1"/>
    <col min="2" max="2" width="7.5" style="2" customWidth="1"/>
    <col min="3" max="3" width="8.625" style="2" customWidth="1"/>
    <col min="4" max="4" width="10" style="1" customWidth="1"/>
    <col min="5" max="5" width="16.875" style="1" customWidth="1"/>
    <col min="6" max="6" width="9.5" style="2" customWidth="1"/>
    <col min="7" max="9" width="13.875" style="2" customWidth="1"/>
    <col min="10" max="10" width="3.125" style="1" customWidth="1"/>
    <col min="11" max="11" width="21.875" style="1" customWidth="1"/>
    <col min="12" max="12" width="9.875" style="2" customWidth="1"/>
    <col min="13" max="13" width="9" style="2"/>
    <col min="14" max="14" width="9.75" style="2" customWidth="1"/>
    <col min="15" max="15" width="9" style="2"/>
    <col min="16" max="16" width="9.25" style="1" customWidth="1"/>
    <col min="17" max="22" width="16.5" style="61" hidden="1" customWidth="1"/>
    <col min="23" max="23" width="2.875" style="3" hidden="1" customWidth="1"/>
    <col min="24" max="24" width="3.25" style="3" hidden="1" customWidth="1"/>
    <col min="25" max="25" width="3.125" style="3" hidden="1" customWidth="1"/>
    <col min="26" max="26" width="5.5" style="3" hidden="1" customWidth="1"/>
    <col min="27" max="27" width="2.5" style="1" hidden="1" customWidth="1"/>
    <col min="28" max="48" width="2.5" style="3" hidden="1" customWidth="1"/>
    <col min="49" max="51" width="2.5" style="1" hidden="1" customWidth="1"/>
    <col min="52" max="52" width="10.875" style="3" hidden="1" customWidth="1"/>
    <col min="53" max="53" width="7.375" style="3" hidden="1" customWidth="1"/>
    <col min="54" max="54" width="7.375" style="1" hidden="1" customWidth="1"/>
    <col min="55" max="55" width="11.5" style="1" hidden="1" customWidth="1"/>
    <col min="56" max="57" width="7.375" style="1" hidden="1" customWidth="1"/>
    <col min="58" max="60" width="9" style="1" customWidth="1"/>
    <col min="61" max="16384" width="9" style="1"/>
  </cols>
  <sheetData>
    <row r="1" spans="1:57" ht="25.5" customHeight="1" thickBot="1" x14ac:dyDescent="0.2">
      <c r="B1" s="191" t="s">
        <v>225</v>
      </c>
      <c r="C1" s="191"/>
      <c r="D1" s="191"/>
      <c r="E1" s="191"/>
      <c r="F1" s="191"/>
      <c r="G1" s="199" t="s">
        <v>39</v>
      </c>
      <c r="H1" s="199"/>
      <c r="I1" s="199"/>
      <c r="K1" s="59"/>
      <c r="L1" s="59"/>
      <c r="M1" s="59"/>
      <c r="N1" s="59"/>
      <c r="O1" s="59"/>
      <c r="Q1" s="60"/>
      <c r="R1" s="60"/>
      <c r="S1" s="60"/>
      <c r="T1" s="60"/>
      <c r="U1" s="60"/>
      <c r="V1" s="60"/>
      <c r="W1" s="60"/>
      <c r="X1" s="60"/>
      <c r="Y1" s="60"/>
    </row>
    <row r="2" spans="1:57" ht="6.75" customHeight="1" thickTop="1" thickBot="1" x14ac:dyDescent="0.2">
      <c r="K2" s="59"/>
      <c r="L2" s="59"/>
      <c r="M2" s="59"/>
      <c r="N2" s="59"/>
      <c r="O2" s="59"/>
      <c r="Q2" s="60"/>
      <c r="R2" s="60"/>
      <c r="S2" s="60"/>
      <c r="T2" s="60"/>
      <c r="U2" s="60"/>
      <c r="V2" s="60"/>
      <c r="W2" s="60"/>
      <c r="X2" s="60"/>
      <c r="Y2" s="60"/>
    </row>
    <row r="3" spans="1:57" ht="27" customHeight="1" x14ac:dyDescent="0.15">
      <c r="B3" s="198" t="s">
        <v>35</v>
      </c>
      <c r="C3" s="195"/>
      <c r="D3" s="192" t="s">
        <v>217</v>
      </c>
      <c r="E3" s="193"/>
      <c r="F3" s="194" t="s">
        <v>208</v>
      </c>
      <c r="G3" s="195"/>
      <c r="H3" s="196" t="s">
        <v>209</v>
      </c>
      <c r="I3" s="197"/>
      <c r="K3" s="223" t="s">
        <v>205</v>
      </c>
      <c r="L3" s="224"/>
      <c r="M3" s="224"/>
      <c r="N3" s="224"/>
      <c r="O3" s="225"/>
    </row>
    <row r="4" spans="1:57" ht="27" customHeight="1" x14ac:dyDescent="0.15">
      <c r="B4" s="238"/>
      <c r="C4" s="239"/>
      <c r="D4" s="240"/>
      <c r="E4" s="241"/>
      <c r="F4" s="200"/>
      <c r="G4" s="201"/>
      <c r="H4" s="234"/>
      <c r="I4" s="235"/>
      <c r="K4" s="226"/>
      <c r="L4" s="227"/>
      <c r="M4" s="227"/>
      <c r="N4" s="227"/>
      <c r="O4" s="228"/>
    </row>
    <row r="5" spans="1:57" ht="27" customHeight="1" x14ac:dyDescent="0.15">
      <c r="B5" s="177" t="s">
        <v>0</v>
      </c>
      <c r="C5" s="62" t="s">
        <v>1</v>
      </c>
      <c r="D5" s="179"/>
      <c r="E5" s="180"/>
      <c r="F5" s="127" t="s">
        <v>124</v>
      </c>
      <c r="G5" s="202"/>
      <c r="H5" s="203"/>
      <c r="I5" s="204"/>
      <c r="K5" s="226"/>
      <c r="L5" s="227"/>
      <c r="M5" s="227"/>
      <c r="N5" s="227"/>
      <c r="O5" s="228"/>
    </row>
    <row r="6" spans="1:57" ht="27" customHeight="1" thickBot="1" x14ac:dyDescent="0.2">
      <c r="B6" s="178"/>
      <c r="C6" s="63" t="s">
        <v>2</v>
      </c>
      <c r="D6" s="205"/>
      <c r="E6" s="205"/>
      <c r="F6" s="205"/>
      <c r="G6" s="205"/>
      <c r="H6" s="205"/>
      <c r="I6" s="206"/>
      <c r="K6" s="226"/>
      <c r="L6" s="227"/>
      <c r="M6" s="227"/>
      <c r="N6" s="227"/>
      <c r="O6" s="228"/>
    </row>
    <row r="7" spans="1:57" ht="27" customHeight="1" thickBot="1" x14ac:dyDescent="0.2">
      <c r="B7" s="213" t="s">
        <v>204</v>
      </c>
      <c r="C7" s="214"/>
      <c r="D7" s="215"/>
      <c r="E7" s="216"/>
      <c r="F7" s="217"/>
      <c r="G7" s="217"/>
      <c r="H7" s="217"/>
      <c r="I7" s="218"/>
      <c r="K7" s="226"/>
      <c r="L7" s="227"/>
      <c r="M7" s="227"/>
      <c r="N7" s="227"/>
      <c r="O7" s="228"/>
    </row>
    <row r="8" spans="1:57" ht="27" customHeight="1" thickBot="1" x14ac:dyDescent="0.2">
      <c r="B8" s="181" t="s">
        <v>29</v>
      </c>
      <c r="C8" s="182"/>
      <c r="D8" s="64"/>
      <c r="E8" s="161" t="s">
        <v>10</v>
      </c>
      <c r="G8" s="162" t="s">
        <v>30</v>
      </c>
      <c r="H8" s="163" t="s">
        <v>201</v>
      </c>
      <c r="I8" s="160" t="s">
        <v>31</v>
      </c>
      <c r="K8" s="229"/>
      <c r="L8" s="230"/>
      <c r="M8" s="230"/>
      <c r="N8" s="230"/>
      <c r="O8" s="231"/>
      <c r="W8" s="66"/>
      <c r="X8" s="66"/>
    </row>
    <row r="9" spans="1:57" ht="27" customHeight="1" thickBot="1" x14ac:dyDescent="0.2">
      <c r="B9" s="67">
        <f>SUM(A15+A35+A55+A75+A95)</f>
        <v>0</v>
      </c>
      <c r="C9" s="68">
        <f>SUM(AA15:AA114)</f>
        <v>0</v>
      </c>
      <c r="D9" s="64"/>
      <c r="E9" s="69">
        <v>600</v>
      </c>
      <c r="G9" s="70">
        <f>C9*E9</f>
        <v>0</v>
      </c>
      <c r="H9" s="158">
        <f>リレー申込票!I6</f>
        <v>0</v>
      </c>
      <c r="I9" s="71">
        <f>SUM(G9+H9)</f>
        <v>0</v>
      </c>
      <c r="K9" s="72"/>
      <c r="N9" s="65"/>
      <c r="O9" s="65"/>
      <c r="W9" s="73"/>
      <c r="X9" s="73"/>
      <c r="Y9" s="73"/>
    </row>
    <row r="10" spans="1:57" ht="6.75" customHeight="1" thickBot="1" x14ac:dyDescent="0.2">
      <c r="B10" s="4"/>
      <c r="G10" s="4"/>
      <c r="O10" s="65"/>
      <c r="W10" s="73"/>
      <c r="X10" s="73"/>
      <c r="Y10" s="73"/>
    </row>
    <row r="11" spans="1:57" ht="26.25" customHeight="1" thickBot="1" x14ac:dyDescent="0.2">
      <c r="B11" s="188" t="s">
        <v>3</v>
      </c>
      <c r="C11" s="185" t="s">
        <v>4</v>
      </c>
      <c r="D11" s="187" t="s">
        <v>129</v>
      </c>
      <c r="E11" s="74" t="s">
        <v>1</v>
      </c>
      <c r="F11" s="236" t="s">
        <v>5</v>
      </c>
      <c r="G11" s="187" t="s">
        <v>27</v>
      </c>
      <c r="H11" s="187"/>
      <c r="I11" s="209"/>
      <c r="K11" s="72" t="s">
        <v>6</v>
      </c>
      <c r="M11" s="75" t="str">
        <f>IF(COUNTIF(BD14:BE49,1)&gt;=1,"参加制限を超えている種目があります","")</f>
        <v/>
      </c>
      <c r="O11" s="65"/>
      <c r="Q11" s="167" t="s">
        <v>219</v>
      </c>
      <c r="R11" s="167"/>
      <c r="S11" s="167"/>
      <c r="T11" s="167"/>
      <c r="U11" s="167"/>
      <c r="V11" s="168"/>
      <c r="W11" s="168"/>
      <c r="X11" s="168"/>
      <c r="Y11" s="169"/>
      <c r="Z11" s="33"/>
      <c r="AZ11" s="3" t="s">
        <v>220</v>
      </c>
      <c r="BC11" s="1" t="s">
        <v>221</v>
      </c>
    </row>
    <row r="12" spans="1:57" ht="26.25" customHeight="1" thickBot="1" x14ac:dyDescent="0.2">
      <c r="B12" s="178"/>
      <c r="C12" s="186"/>
      <c r="D12" s="186"/>
      <c r="E12" s="76" t="s">
        <v>156</v>
      </c>
      <c r="F12" s="237"/>
      <c r="G12" s="210" t="s">
        <v>28</v>
      </c>
      <c r="H12" s="211"/>
      <c r="I12" s="212"/>
      <c r="K12" s="132" t="s">
        <v>134</v>
      </c>
      <c r="L12" s="77" t="s">
        <v>14</v>
      </c>
      <c r="M12" s="78" t="s">
        <v>15</v>
      </c>
      <c r="O12" s="79"/>
      <c r="Q12" s="133" t="s">
        <v>14</v>
      </c>
      <c r="R12" s="133" t="s">
        <v>121</v>
      </c>
      <c r="S12" s="61" t="s">
        <v>87</v>
      </c>
      <c r="T12" s="61" t="s">
        <v>15</v>
      </c>
      <c r="U12" s="61" t="s">
        <v>122</v>
      </c>
      <c r="V12" s="61" t="s">
        <v>81</v>
      </c>
      <c r="W12" s="157"/>
      <c r="X12" s="80">
        <v>1</v>
      </c>
      <c r="Y12" s="73"/>
      <c r="Z12" s="3" t="s">
        <v>16</v>
      </c>
      <c r="AZ12" s="81" t="s">
        <v>7</v>
      </c>
      <c r="BA12" s="77" t="s">
        <v>14</v>
      </c>
      <c r="BB12" s="82" t="s">
        <v>15</v>
      </c>
      <c r="BC12" s="81" t="s">
        <v>7</v>
      </c>
      <c r="BD12" s="77" t="s">
        <v>14</v>
      </c>
      <c r="BE12" s="82" t="s">
        <v>15</v>
      </c>
    </row>
    <row r="13" spans="1:57" ht="26.25" customHeight="1" x14ac:dyDescent="0.15">
      <c r="B13" s="183" t="s">
        <v>8</v>
      </c>
      <c r="C13" s="189" t="s">
        <v>15</v>
      </c>
      <c r="D13" s="189">
        <v>1234</v>
      </c>
      <c r="E13" s="83" t="s">
        <v>33</v>
      </c>
      <c r="F13" s="207">
        <v>2</v>
      </c>
      <c r="G13" s="84" t="s">
        <v>32</v>
      </c>
      <c r="H13" s="85" t="s">
        <v>23</v>
      </c>
      <c r="I13" s="86"/>
      <c r="K13" s="87" t="s">
        <v>73</v>
      </c>
      <c r="L13" s="134">
        <f t="shared" ref="L13:M18" si="0">COUNTIF($AT$15:$AV$114,L$12&amp;$K13)</f>
        <v>0</v>
      </c>
      <c r="M13" s="135">
        <f t="shared" si="0"/>
        <v>0</v>
      </c>
      <c r="O13" s="89"/>
      <c r="Q13" s="61" t="s">
        <v>72</v>
      </c>
      <c r="R13" s="61" t="s">
        <v>72</v>
      </c>
      <c r="S13" s="61" t="s">
        <v>72</v>
      </c>
      <c r="T13" s="61" t="s">
        <v>72</v>
      </c>
      <c r="U13" s="61" t="s">
        <v>72</v>
      </c>
      <c r="V13" s="61" t="s">
        <v>72</v>
      </c>
      <c r="W13" s="157"/>
      <c r="X13" s="80">
        <v>2</v>
      </c>
      <c r="Y13" s="73"/>
      <c r="Z13" s="3" t="s">
        <v>17</v>
      </c>
      <c r="AZ13" s="90" t="s">
        <v>72</v>
      </c>
      <c r="BA13" s="91" t="s">
        <v>98</v>
      </c>
      <c r="BB13" s="91" t="s">
        <v>98</v>
      </c>
      <c r="BC13" s="90" t="s">
        <v>72</v>
      </c>
      <c r="BD13" s="88">
        <f t="shared" ref="BD13:BE18" si="1">IF(L13-BA13&gt;0,1,0)</f>
        <v>0</v>
      </c>
      <c r="BE13" s="88">
        <f t="shared" si="1"/>
        <v>0</v>
      </c>
    </row>
    <row r="14" spans="1:57" ht="26.25" customHeight="1" x14ac:dyDescent="0.15">
      <c r="B14" s="184"/>
      <c r="C14" s="190"/>
      <c r="D14" s="190"/>
      <c r="E14" s="92" t="s">
        <v>34</v>
      </c>
      <c r="F14" s="208"/>
      <c r="G14" s="93">
        <v>10129</v>
      </c>
      <c r="H14" s="94">
        <v>471</v>
      </c>
      <c r="I14" s="95"/>
      <c r="K14" s="87" t="s">
        <v>75</v>
      </c>
      <c r="L14" s="134">
        <f t="shared" si="0"/>
        <v>0</v>
      </c>
      <c r="M14" s="135">
        <f t="shared" si="0"/>
        <v>0</v>
      </c>
      <c r="O14" s="89"/>
      <c r="Q14" s="61" t="s">
        <v>74</v>
      </c>
      <c r="R14" s="61" t="s">
        <v>74</v>
      </c>
      <c r="S14" s="61" t="s">
        <v>74</v>
      </c>
      <c r="T14" s="61" t="s">
        <v>74</v>
      </c>
      <c r="U14" s="61" t="s">
        <v>74</v>
      </c>
      <c r="V14" s="61" t="s">
        <v>74</v>
      </c>
      <c r="W14" s="157"/>
      <c r="X14" s="80">
        <v>3</v>
      </c>
      <c r="Y14" s="73"/>
      <c r="Z14" s="3" t="s">
        <v>18</v>
      </c>
      <c r="AB14" s="33"/>
      <c r="AF14" s="33"/>
      <c r="AK14" s="33"/>
      <c r="AL14" s="33"/>
      <c r="AM14" s="33"/>
      <c r="AZ14" s="90" t="s">
        <v>74</v>
      </c>
      <c r="BA14" s="91" t="s">
        <v>98</v>
      </c>
      <c r="BB14" s="91" t="s">
        <v>98</v>
      </c>
      <c r="BC14" s="90" t="s">
        <v>74</v>
      </c>
      <c r="BD14" s="88">
        <f t="shared" si="1"/>
        <v>0</v>
      </c>
      <c r="BE14" s="88">
        <f t="shared" si="1"/>
        <v>0</v>
      </c>
    </row>
    <row r="15" spans="1:57" ht="27" customHeight="1" x14ac:dyDescent="0.15">
      <c r="A15" s="58">
        <f>COUNTA(E15,E17,E19,E21,E23,E25,E27,E29,E31,E33)</f>
        <v>0</v>
      </c>
      <c r="B15" s="175">
        <f>IF(AE15&lt;1,AB15,"ﾅﾝﾊﾞｰｶｰﾄﾞが重複しています")</f>
        <v>1</v>
      </c>
      <c r="C15" s="172"/>
      <c r="D15" s="172"/>
      <c r="E15" s="96"/>
      <c r="F15" s="172"/>
      <c r="G15" s="123"/>
      <c r="H15" s="123"/>
      <c r="I15" s="128"/>
      <c r="J15" s="143" t="str">
        <f>IF(E15="","",LEN(E15)-LEN(SUBSTITUTE(SUBSTITUTE(E15," ",),"　",)))</f>
        <v/>
      </c>
      <c r="K15" s="87" t="s">
        <v>76</v>
      </c>
      <c r="L15" s="134">
        <f t="shared" si="0"/>
        <v>0</v>
      </c>
      <c r="M15" s="135">
        <f t="shared" si="0"/>
        <v>0</v>
      </c>
      <c r="O15" s="89"/>
      <c r="P15" s="1" t="str">
        <f>IF($B$4="","",IF($B$4="中学",$B$4&amp;C15,IF($B$4="高校",$B$4&amp;C15,C15)))</f>
        <v/>
      </c>
      <c r="Q15" s="61" t="s">
        <v>32</v>
      </c>
      <c r="R15" s="61" t="s">
        <v>32</v>
      </c>
      <c r="S15" s="61" t="s">
        <v>32</v>
      </c>
      <c r="T15" s="61" t="s">
        <v>32</v>
      </c>
      <c r="U15" s="61" t="s">
        <v>32</v>
      </c>
      <c r="V15" s="61" t="s">
        <v>32</v>
      </c>
      <c r="W15" s="157"/>
      <c r="X15" s="80">
        <v>4</v>
      </c>
      <c r="Y15" s="73"/>
      <c r="Z15" s="3" t="s">
        <v>96</v>
      </c>
      <c r="AA15" s="2">
        <f>COUNTA(G15,H15,I15)</f>
        <v>0</v>
      </c>
      <c r="AB15" s="3">
        <v>1</v>
      </c>
      <c r="AC15" s="97" t="str">
        <f>IF(D15="","",C15&amp;D15)</f>
        <v/>
      </c>
      <c r="AD15" s="97">
        <f>IF(AC15="",1,AC15)</f>
        <v>1</v>
      </c>
      <c r="AE15" s="97">
        <f>IF(ISERROR(VLOOKUP(AD15,$AC$13:AC14,1,FALSE)),0,VLOOKUP(AD15,$AC$13:AC14,1,FALSE))</f>
        <v>0</v>
      </c>
      <c r="AF15" s="97">
        <f>IF(AE15&gt;1,1,0)</f>
        <v>0</v>
      </c>
      <c r="AG15" s="97" t="str">
        <f>D15&amp;E15</f>
        <v/>
      </c>
      <c r="AH15" s="97">
        <f>IF(AG15="",1,AG15)</f>
        <v>1</v>
      </c>
      <c r="AI15" s="97" t="str">
        <f>C15&amp;D15&amp;E15</f>
        <v/>
      </c>
      <c r="AJ15" s="97">
        <f>IF(AI15="",1,AI15)</f>
        <v>1</v>
      </c>
      <c r="AK15" s="106">
        <f>IF(ISERROR(VLOOKUP(AJ15,$AI$13:AI14,1,FALSE)),0,VLOOKUP(AJ15,$AI$13:AI14,1,FALSE))</f>
        <v>0</v>
      </c>
      <c r="AL15" s="106">
        <f>IF(AK15&gt;1,1,0)</f>
        <v>0</v>
      </c>
      <c r="AM15" s="106">
        <f>AF15-AL15</f>
        <v>0</v>
      </c>
      <c r="AN15" s="3" t="str">
        <f>IF(AD15=AE15,1,"")</f>
        <v/>
      </c>
      <c r="AO15" s="3">
        <f>C15</f>
        <v>0</v>
      </c>
      <c r="AP15" s="3">
        <f>AO15</f>
        <v>0</v>
      </c>
      <c r="AT15" s="98" t="str">
        <f>$C15&amp;G15</f>
        <v/>
      </c>
      <c r="AU15" s="98" t="str">
        <f>$C15&amp;H15</f>
        <v/>
      </c>
      <c r="AV15" s="98" t="str">
        <f>$C15&amp;I15</f>
        <v/>
      </c>
      <c r="AW15" s="100" t="str">
        <f t="shared" ref="AW15:AW46" si="2">IF(E15="","",1)</f>
        <v/>
      </c>
      <c r="AX15" s="101">
        <f>IF(F15="",1,1)</f>
        <v>1</v>
      </c>
      <c r="AY15" s="102" t="str">
        <f>IF(G15="","",1)</f>
        <v/>
      </c>
      <c r="AZ15" s="90" t="s">
        <v>32</v>
      </c>
      <c r="BA15" s="91" t="s">
        <v>98</v>
      </c>
      <c r="BB15" s="91" t="s">
        <v>98</v>
      </c>
      <c r="BC15" s="90" t="s">
        <v>32</v>
      </c>
      <c r="BD15" s="88">
        <f t="shared" si="1"/>
        <v>0</v>
      </c>
      <c r="BE15" s="88">
        <f t="shared" si="1"/>
        <v>0</v>
      </c>
    </row>
    <row r="16" spans="1:57" ht="27" customHeight="1" x14ac:dyDescent="0.15">
      <c r="A16" s="103"/>
      <c r="B16" s="176"/>
      <c r="C16" s="172"/>
      <c r="D16" s="172"/>
      <c r="E16" s="96"/>
      <c r="F16" s="172"/>
      <c r="G16" s="123"/>
      <c r="H16" s="123"/>
      <c r="I16" s="128"/>
      <c r="K16" s="87" t="s">
        <v>78</v>
      </c>
      <c r="L16" s="134">
        <f t="shared" si="0"/>
        <v>0</v>
      </c>
      <c r="M16" s="135">
        <f t="shared" si="0"/>
        <v>0</v>
      </c>
      <c r="O16" s="89"/>
      <c r="Q16" s="61" t="s">
        <v>77</v>
      </c>
      <c r="R16" s="61" t="s">
        <v>77</v>
      </c>
      <c r="S16" s="61" t="s">
        <v>101</v>
      </c>
      <c r="T16" s="61" t="s">
        <v>77</v>
      </c>
      <c r="U16" s="61" t="s">
        <v>77</v>
      </c>
      <c r="V16" s="61" t="s">
        <v>77</v>
      </c>
      <c r="W16" s="157"/>
      <c r="X16" s="80">
        <v>5</v>
      </c>
      <c r="Y16" s="73"/>
      <c r="AC16" s="104"/>
      <c r="AD16" s="104"/>
      <c r="AE16" s="104"/>
      <c r="AF16" s="104"/>
      <c r="AG16" s="104"/>
      <c r="AH16" s="104"/>
      <c r="AI16" s="104"/>
      <c r="AJ16" s="104"/>
      <c r="AK16" s="106"/>
      <c r="AL16" s="106"/>
      <c r="AM16" s="106"/>
      <c r="AT16" s="105"/>
      <c r="AU16" s="105"/>
      <c r="AV16" s="105"/>
      <c r="AW16" s="100" t="str">
        <f t="shared" si="2"/>
        <v/>
      </c>
      <c r="AX16" s="106" t="str">
        <f>IF(AND(AY15=1,AW16=""),1,"")</f>
        <v/>
      </c>
      <c r="AY16" s="106" t="str">
        <f>IF(AND(AY15=1,AX15=""),1,"")</f>
        <v/>
      </c>
      <c r="AZ16" s="90" t="s">
        <v>77</v>
      </c>
      <c r="BA16" s="91" t="s">
        <v>98</v>
      </c>
      <c r="BB16" s="91" t="s">
        <v>98</v>
      </c>
      <c r="BC16" s="90" t="s">
        <v>77</v>
      </c>
      <c r="BD16" s="88">
        <f t="shared" si="1"/>
        <v>0</v>
      </c>
      <c r="BE16" s="88">
        <f t="shared" si="1"/>
        <v>0</v>
      </c>
    </row>
    <row r="17" spans="2:57" ht="27" customHeight="1" x14ac:dyDescent="0.15">
      <c r="B17" s="175">
        <f>IF(AM17&lt;1,AB17,"ﾅﾝﾊﾞｰｶｰﾄﾞが重複しています")</f>
        <v>2</v>
      </c>
      <c r="C17" s="172"/>
      <c r="D17" s="172"/>
      <c r="E17" s="96"/>
      <c r="F17" s="172"/>
      <c r="G17" s="123"/>
      <c r="H17" s="123"/>
      <c r="I17" s="128"/>
      <c r="J17" s="143" t="str">
        <f>IF(E17="","",LEN(E17)-LEN(SUBSTITUTE(SUBSTITUTE(E17," ",),"　",)))</f>
        <v/>
      </c>
      <c r="K17" s="87" t="s">
        <v>97</v>
      </c>
      <c r="L17" s="134">
        <f t="shared" si="0"/>
        <v>0</v>
      </c>
      <c r="M17" s="135">
        <f t="shared" si="0"/>
        <v>0</v>
      </c>
      <c r="O17" s="89"/>
      <c r="P17" s="1" t="str">
        <f>IF($B$4="","",IF($B$4="中学",$B$4&amp;C17,IF($B$4="高校",$B$4&amp;C17,C17)))</f>
        <v/>
      </c>
      <c r="Q17" s="61" t="s">
        <v>127</v>
      </c>
      <c r="R17" s="61" t="s">
        <v>127</v>
      </c>
      <c r="S17" s="61" t="s">
        <v>127</v>
      </c>
      <c r="T17" s="61" t="s">
        <v>127</v>
      </c>
      <c r="U17" s="61" t="s">
        <v>127</v>
      </c>
      <c r="V17" s="61" t="s">
        <v>127</v>
      </c>
      <c r="W17" s="157"/>
      <c r="X17" s="80">
        <v>6</v>
      </c>
      <c r="Y17" s="73"/>
      <c r="Z17" s="3" t="s">
        <v>25</v>
      </c>
      <c r="AA17" s="2">
        <f>COUNTA(G17,H17,I17)</f>
        <v>0</v>
      </c>
      <c r="AB17" s="3">
        <v>2</v>
      </c>
      <c r="AC17" s="97" t="str">
        <f>IF(D17="","",C17&amp;D17)</f>
        <v/>
      </c>
      <c r="AD17" s="97">
        <f>IF(AC17="",1,AC17)</f>
        <v>1</v>
      </c>
      <c r="AE17" s="97">
        <f>IF(ISERROR(VLOOKUP(AD17,$AC$13:AC16,1,FALSE)),0,VLOOKUP(AD17,$AC$13:AC16,1,FALSE))</f>
        <v>0</v>
      </c>
      <c r="AF17" s="97">
        <f>IF(AE17&gt;1,1,0)</f>
        <v>0</v>
      </c>
      <c r="AG17" s="97" t="str">
        <f>D17&amp;E17</f>
        <v/>
      </c>
      <c r="AH17" s="97">
        <f>IF(AG17="",1,AG17)</f>
        <v>1</v>
      </c>
      <c r="AI17" s="97" t="str">
        <f>C17&amp;D17&amp;E17</f>
        <v/>
      </c>
      <c r="AJ17" s="97">
        <f>IF(AI17="",1,AI17)</f>
        <v>1</v>
      </c>
      <c r="AK17" s="106">
        <f>IF(ISERROR(VLOOKUP(AJ17,$AI$13:AI16,1,FALSE)),0,VLOOKUP(AJ17,$AI$13:AI16,1,FALSE))</f>
        <v>0</v>
      </c>
      <c r="AL17" s="106">
        <f>IF(AK17&gt;1,1,0)</f>
        <v>0</v>
      </c>
      <c r="AM17" s="106">
        <f>AF17-AL17</f>
        <v>0</v>
      </c>
      <c r="AN17" s="3" t="str">
        <f>IF(AD17=AE17,1,"")</f>
        <v/>
      </c>
      <c r="AO17" s="3">
        <f>C17</f>
        <v>0</v>
      </c>
      <c r="AP17" s="3">
        <f>AO17</f>
        <v>0</v>
      </c>
      <c r="AQ17" s="3">
        <f>AP17</f>
        <v>0</v>
      </c>
      <c r="AT17" s="98" t="str">
        <f>C17&amp;G17</f>
        <v/>
      </c>
      <c r="AU17" s="98" t="str">
        <f>$C17&amp;H17</f>
        <v/>
      </c>
      <c r="AV17" s="98" t="str">
        <f>$C17&amp;I17</f>
        <v/>
      </c>
      <c r="AW17" s="100" t="str">
        <f t="shared" si="2"/>
        <v/>
      </c>
      <c r="AX17" s="101">
        <f>IF(F17="",1,1)</f>
        <v>1</v>
      </c>
      <c r="AY17" s="102" t="str">
        <f>IF(G17="","",1)</f>
        <v/>
      </c>
      <c r="AZ17" s="90" t="s">
        <v>115</v>
      </c>
      <c r="BA17" s="91" t="s">
        <v>98</v>
      </c>
      <c r="BB17" s="91" t="s">
        <v>98</v>
      </c>
      <c r="BC17" s="90" t="s">
        <v>115</v>
      </c>
      <c r="BD17" s="88">
        <f t="shared" si="1"/>
        <v>0</v>
      </c>
      <c r="BE17" s="88">
        <f t="shared" si="1"/>
        <v>0</v>
      </c>
    </row>
    <row r="18" spans="2:57" ht="27" customHeight="1" x14ac:dyDescent="0.15">
      <c r="B18" s="176"/>
      <c r="C18" s="172"/>
      <c r="D18" s="172"/>
      <c r="E18" s="96"/>
      <c r="F18" s="172"/>
      <c r="G18" s="123"/>
      <c r="H18" s="123"/>
      <c r="I18" s="128"/>
      <c r="K18" s="87" t="s">
        <v>112</v>
      </c>
      <c r="L18" s="134">
        <f t="shared" si="0"/>
        <v>0</v>
      </c>
      <c r="M18" s="135">
        <f t="shared" si="0"/>
        <v>0</v>
      </c>
      <c r="O18" s="89"/>
      <c r="Q18" s="61" t="s">
        <v>120</v>
      </c>
      <c r="R18" s="61" t="s">
        <v>120</v>
      </c>
      <c r="S18" s="61" t="s">
        <v>120</v>
      </c>
      <c r="T18" s="61" t="s">
        <v>120</v>
      </c>
      <c r="U18" s="61" t="s">
        <v>120</v>
      </c>
      <c r="V18" s="61" t="s">
        <v>120</v>
      </c>
      <c r="W18" s="157"/>
      <c r="X18" s="80" t="s">
        <v>71</v>
      </c>
      <c r="Y18" s="73"/>
      <c r="Z18" s="3" t="s">
        <v>26</v>
      </c>
      <c r="AC18" s="104"/>
      <c r="AD18" s="104"/>
      <c r="AE18" s="104"/>
      <c r="AF18" s="104"/>
      <c r="AG18" s="104"/>
      <c r="AH18" s="104"/>
      <c r="AI18" s="104"/>
      <c r="AJ18" s="104"/>
      <c r="AK18" s="106"/>
      <c r="AL18" s="106"/>
      <c r="AM18" s="106"/>
      <c r="AT18" s="105"/>
      <c r="AU18" s="105"/>
      <c r="AV18" s="105"/>
      <c r="AW18" s="100" t="str">
        <f t="shared" si="2"/>
        <v/>
      </c>
      <c r="AX18" s="106" t="str">
        <f>IF(AND(AY17=1,AW18=""),1,"")</f>
        <v/>
      </c>
      <c r="AY18" s="106" t="str">
        <f>IF(AND(AY17=1,AX17=""),1,"")</f>
        <v/>
      </c>
      <c r="AZ18" s="90" t="s">
        <v>111</v>
      </c>
      <c r="BA18" s="91" t="s">
        <v>98</v>
      </c>
      <c r="BB18" s="91" t="s">
        <v>98</v>
      </c>
      <c r="BC18" s="90" t="s">
        <v>111</v>
      </c>
      <c r="BD18" s="88">
        <f t="shared" si="1"/>
        <v>0</v>
      </c>
      <c r="BE18" s="88">
        <f t="shared" si="1"/>
        <v>0</v>
      </c>
    </row>
    <row r="19" spans="2:57" ht="27" customHeight="1" x14ac:dyDescent="0.15">
      <c r="B19" s="175">
        <f>IF(AM19&lt;1,AB19,"ﾅﾝﾊﾞｰｶｰﾄﾞが重複しています")</f>
        <v>3</v>
      </c>
      <c r="C19" s="172"/>
      <c r="D19" s="172"/>
      <c r="E19" s="96"/>
      <c r="F19" s="172"/>
      <c r="G19" s="123"/>
      <c r="H19" s="123"/>
      <c r="I19" s="128"/>
      <c r="J19" s="143" t="str">
        <f>IF(E19="","",LEN(E19)-LEN(SUBSTITUTE(SUBSTITUTE(E19," ",),"　",)))</f>
        <v/>
      </c>
      <c r="K19" s="87" t="s">
        <v>160</v>
      </c>
      <c r="L19" s="134">
        <f>COUNTIF($AT$15:$AV$114,L$12&amp;$K19)</f>
        <v>0</v>
      </c>
      <c r="M19" s="136" t="s">
        <v>24</v>
      </c>
      <c r="N19" s="12"/>
      <c r="O19" s="89"/>
      <c r="P19" s="1" t="str">
        <f>IF($B$4="","",IF($B$4="中学",$B$4&amp;C19,IF($B$4="高校",$B$4&amp;C19,C19)))</f>
        <v/>
      </c>
      <c r="Q19" s="61" t="s">
        <v>159</v>
      </c>
      <c r="R19" s="61" t="s">
        <v>159</v>
      </c>
      <c r="S19" s="61" t="s">
        <v>82</v>
      </c>
      <c r="T19" s="61" t="s">
        <v>196</v>
      </c>
      <c r="U19" s="61" t="s">
        <v>196</v>
      </c>
      <c r="V19" s="61" t="s">
        <v>88</v>
      </c>
      <c r="W19" s="157"/>
      <c r="X19" s="80" t="s">
        <v>37</v>
      </c>
      <c r="Y19" s="73"/>
      <c r="AA19" s="2">
        <f>COUNTA(G19,H19,I19)</f>
        <v>0</v>
      </c>
      <c r="AB19" s="3">
        <v>3</v>
      </c>
      <c r="AC19" s="97" t="str">
        <f>IF(D19="","",C19&amp;D19)</f>
        <v/>
      </c>
      <c r="AD19" s="97">
        <f>IF(AC19="",1,AC19)</f>
        <v>1</v>
      </c>
      <c r="AE19" s="97">
        <f>IF(ISERROR(VLOOKUP(AD19,$AC$13:AC18,1,FALSE)),0,VLOOKUP(AD19,$AC$13:AC18,1,FALSE))</f>
        <v>0</v>
      </c>
      <c r="AF19" s="97">
        <f>IF(AE19&gt;1,1,0)</f>
        <v>0</v>
      </c>
      <c r="AG19" s="97" t="str">
        <f>D19&amp;E19</f>
        <v/>
      </c>
      <c r="AH19" s="97">
        <f>IF(AG19="",1,AG19)</f>
        <v>1</v>
      </c>
      <c r="AI19" s="97" t="str">
        <f>C19&amp;D19&amp;E19</f>
        <v/>
      </c>
      <c r="AJ19" s="97">
        <f>IF(AI19="",1,AI19)</f>
        <v>1</v>
      </c>
      <c r="AK19" s="106">
        <f>IF(ISERROR(VLOOKUP(AJ19,$AI$13:AI18,1,FALSE)),0,VLOOKUP(AJ19,$AI$13:AI18,1,FALSE))</f>
        <v>0</v>
      </c>
      <c r="AL19" s="106">
        <f>IF(AK19&gt;1,1,0)</f>
        <v>0</v>
      </c>
      <c r="AM19" s="106">
        <f>AF19-AL19</f>
        <v>0</v>
      </c>
      <c r="AN19" s="3" t="str">
        <f>IF(AD19=AE19,1,"")</f>
        <v/>
      </c>
      <c r="AO19" s="3">
        <f>C19</f>
        <v>0</v>
      </c>
      <c r="AP19" s="3">
        <f>AO19</f>
        <v>0</v>
      </c>
      <c r="AQ19" s="3">
        <f>AP19</f>
        <v>0</v>
      </c>
      <c r="AT19" s="98" t="str">
        <f>C19&amp;G19</f>
        <v/>
      </c>
      <c r="AU19" s="98" t="str">
        <f>$C19&amp;H19</f>
        <v/>
      </c>
      <c r="AV19" s="98" t="str">
        <f>$C19&amp;I19</f>
        <v/>
      </c>
      <c r="AW19" s="100" t="str">
        <f t="shared" si="2"/>
        <v/>
      </c>
      <c r="AX19" s="101">
        <f>IF(F19="",1,1)</f>
        <v>1</v>
      </c>
      <c r="AY19" s="102" t="str">
        <f>IF(G19="","",1)</f>
        <v/>
      </c>
      <c r="AZ19" s="90" t="s">
        <v>159</v>
      </c>
      <c r="BA19" s="91" t="s">
        <v>98</v>
      </c>
      <c r="BB19" s="99" t="s">
        <v>24</v>
      </c>
      <c r="BC19" s="90" t="s">
        <v>111</v>
      </c>
      <c r="BD19" s="88">
        <f>IF(L19-BA19&gt;0,1,0)</f>
        <v>0</v>
      </c>
      <c r="BE19" s="99" t="s">
        <v>24</v>
      </c>
    </row>
    <row r="20" spans="2:57" ht="27" customHeight="1" x14ac:dyDescent="0.15">
      <c r="B20" s="176"/>
      <c r="C20" s="172"/>
      <c r="D20" s="172"/>
      <c r="E20" s="96"/>
      <c r="F20" s="172"/>
      <c r="G20" s="123"/>
      <c r="H20" s="123"/>
      <c r="I20" s="128"/>
      <c r="K20" s="87" t="s">
        <v>206</v>
      </c>
      <c r="L20" s="134">
        <f>COUNTIF($AT$15:$AV$114,L$12&amp;$K20)</f>
        <v>0</v>
      </c>
      <c r="M20" s="136" t="s">
        <v>24</v>
      </c>
      <c r="N20" s="12"/>
      <c r="O20" s="89"/>
      <c r="Q20" s="61" t="s">
        <v>207</v>
      </c>
      <c r="R20" s="61" t="s">
        <v>207</v>
      </c>
      <c r="S20" s="61" t="s">
        <v>198</v>
      </c>
      <c r="T20" s="61" t="s">
        <v>161</v>
      </c>
      <c r="U20" s="61" t="s">
        <v>200</v>
      </c>
      <c r="V20" s="61" t="s">
        <v>200</v>
      </c>
      <c r="W20" s="157"/>
      <c r="X20" s="80"/>
      <c r="Y20" s="73"/>
      <c r="AC20" s="104"/>
      <c r="AD20" s="104"/>
      <c r="AE20" s="104"/>
      <c r="AF20" s="104"/>
      <c r="AG20" s="104"/>
      <c r="AH20" s="104"/>
      <c r="AI20" s="104"/>
      <c r="AJ20" s="104"/>
      <c r="AK20" s="106"/>
      <c r="AL20" s="106"/>
      <c r="AM20" s="106"/>
      <c r="AT20" s="105"/>
      <c r="AU20" s="105"/>
      <c r="AV20" s="105"/>
      <c r="AW20" s="100" t="str">
        <f t="shared" si="2"/>
        <v/>
      </c>
      <c r="AX20" s="106" t="str">
        <f>IF(AND(AY19=1,AW20=""),1,"")</f>
        <v/>
      </c>
      <c r="AY20" s="106" t="str">
        <f>IF(AND(AY19=1,AX19=""),1,"")</f>
        <v/>
      </c>
      <c r="AZ20" s="90" t="s">
        <v>207</v>
      </c>
      <c r="BA20" s="91" t="s">
        <v>98</v>
      </c>
      <c r="BB20" s="99" t="s">
        <v>24</v>
      </c>
      <c r="BC20" s="90" t="s">
        <v>207</v>
      </c>
      <c r="BD20" s="88">
        <f>IF(L20-BA20&gt;0,1,0)</f>
        <v>0</v>
      </c>
      <c r="BE20" s="99" t="s">
        <v>24</v>
      </c>
    </row>
    <row r="21" spans="2:57" ht="27" customHeight="1" x14ac:dyDescent="0.15">
      <c r="B21" s="175">
        <f t="shared" ref="B21:B83" si="3">IF(AM21&lt;1,AB21,"ﾅﾝﾊﾞｰｶｰﾄﾞが重複しています")</f>
        <v>4</v>
      </c>
      <c r="C21" s="172"/>
      <c r="D21" s="172"/>
      <c r="E21" s="96"/>
      <c r="F21" s="172"/>
      <c r="G21" s="123"/>
      <c r="H21" s="123"/>
      <c r="I21" s="128"/>
      <c r="J21" s="143" t="str">
        <f>IF(E21="","",LEN(E21)-LEN(SUBSTITUTE(SUBSTITUTE(E21," ",),"　",)))</f>
        <v/>
      </c>
      <c r="K21" s="87" t="s">
        <v>83</v>
      </c>
      <c r="L21" s="134">
        <f>COUNTIF($AT$15:$AV$114,L$12&amp;$K21)</f>
        <v>0</v>
      </c>
      <c r="M21" s="136" t="s">
        <v>24</v>
      </c>
      <c r="O21" s="89"/>
      <c r="P21" s="1" t="str">
        <f>IF($B$4="","",IF($B$4="中学",$B$4&amp;C21,IF($B$4="高校",$B$4&amp;C21,C21)))</f>
        <v/>
      </c>
      <c r="Q21" s="61" t="s">
        <v>162</v>
      </c>
      <c r="R21" s="61" t="s">
        <v>198</v>
      </c>
      <c r="S21" s="61" t="s">
        <v>188</v>
      </c>
      <c r="T21" s="61" t="s">
        <v>194</v>
      </c>
      <c r="U21" s="61" t="s">
        <v>161</v>
      </c>
      <c r="V21" s="61" t="s">
        <v>9</v>
      </c>
      <c r="W21" s="157"/>
      <c r="X21" s="73"/>
      <c r="Y21" s="73"/>
      <c r="AA21" s="2">
        <f>COUNTA(G21,H21,I21)</f>
        <v>0</v>
      </c>
      <c r="AB21" s="3">
        <v>4</v>
      </c>
      <c r="AC21" s="97" t="str">
        <f>IF(D21="","",C21&amp;D21)</f>
        <v/>
      </c>
      <c r="AD21" s="97">
        <f>IF(AC21="",1,AC21)</f>
        <v>1</v>
      </c>
      <c r="AE21" s="97">
        <f>IF(ISERROR(VLOOKUP(AD21,$AC$13:AC20,1,FALSE)),0,VLOOKUP(AD21,$AC$13:AC20,1,FALSE))</f>
        <v>0</v>
      </c>
      <c r="AF21" s="97">
        <f>IF(AE21&gt;1,1,0)</f>
        <v>0</v>
      </c>
      <c r="AG21" s="97" t="str">
        <f>D21&amp;E21</f>
        <v/>
      </c>
      <c r="AH21" s="97">
        <f>IF(AG21="",1,AG21)</f>
        <v>1</v>
      </c>
      <c r="AI21" s="97" t="str">
        <f>C21&amp;D21&amp;E21</f>
        <v/>
      </c>
      <c r="AJ21" s="97">
        <f>IF(AI21="",1,AI21)</f>
        <v>1</v>
      </c>
      <c r="AK21" s="106">
        <f>IF(ISERROR(VLOOKUP(AJ21,$AI$13:AI20,1,FALSE)),0,VLOOKUP(AJ21,$AI$13:AI20,1,FALSE))</f>
        <v>0</v>
      </c>
      <c r="AL21" s="106">
        <f>IF(AK21&gt;1,1,0)</f>
        <v>0</v>
      </c>
      <c r="AM21" s="106">
        <f>AF21-AL21</f>
        <v>0</v>
      </c>
      <c r="AN21" s="3" t="str">
        <f>IF(AD21=AE21,1,"")</f>
        <v/>
      </c>
      <c r="AO21" s="3">
        <f>C21</f>
        <v>0</v>
      </c>
      <c r="AP21" s="3">
        <f>AO21</f>
        <v>0</v>
      </c>
      <c r="AQ21" s="3">
        <f>AP21</f>
        <v>0</v>
      </c>
      <c r="AT21" s="98" t="str">
        <f>C21&amp;G21</f>
        <v/>
      </c>
      <c r="AU21" s="98" t="str">
        <f>$C21&amp;H21</f>
        <v/>
      </c>
      <c r="AV21" s="98" t="str">
        <f>$C21&amp;I21</f>
        <v/>
      </c>
      <c r="AW21" s="100" t="str">
        <f t="shared" si="2"/>
        <v/>
      </c>
      <c r="AX21" s="101">
        <f>IF(F21="",1,1)</f>
        <v>1</v>
      </c>
      <c r="AY21" s="102" t="str">
        <f>IF(G21="","",1)</f>
        <v/>
      </c>
      <c r="AZ21" s="90" t="s">
        <v>82</v>
      </c>
      <c r="BA21" s="91" t="s">
        <v>98</v>
      </c>
      <c r="BB21" s="99" t="s">
        <v>24</v>
      </c>
      <c r="BC21" s="90" t="s">
        <v>82</v>
      </c>
      <c r="BD21" s="88">
        <f>IF(L21-BA21&gt;0,1,0)</f>
        <v>0</v>
      </c>
      <c r="BE21" s="99" t="s">
        <v>24</v>
      </c>
    </row>
    <row r="22" spans="2:57" ht="27" customHeight="1" x14ac:dyDescent="0.15">
      <c r="B22" s="176"/>
      <c r="C22" s="172"/>
      <c r="D22" s="172"/>
      <c r="E22" s="96"/>
      <c r="F22" s="172"/>
      <c r="G22" s="123"/>
      <c r="H22" s="123"/>
      <c r="I22" s="128"/>
      <c r="K22" s="87" t="s">
        <v>197</v>
      </c>
      <c r="L22" s="134">
        <f>COUNTIF($AT$15:$AV$114,L$12&amp;$K22)</f>
        <v>0</v>
      </c>
      <c r="M22" s="136" t="s">
        <v>24</v>
      </c>
      <c r="O22" s="89"/>
      <c r="Q22" s="61" t="s">
        <v>193</v>
      </c>
      <c r="R22" s="61" t="s">
        <v>163</v>
      </c>
      <c r="S22" s="61" t="s">
        <v>189</v>
      </c>
      <c r="T22" s="61" t="s">
        <v>9</v>
      </c>
      <c r="U22" s="61" t="s">
        <v>194</v>
      </c>
      <c r="V22" s="61" t="s">
        <v>166</v>
      </c>
      <c r="W22" s="157"/>
      <c r="X22" s="107"/>
      <c r="Y22" s="73"/>
      <c r="AC22" s="104"/>
      <c r="AD22" s="104"/>
      <c r="AE22" s="104"/>
      <c r="AF22" s="104"/>
      <c r="AG22" s="104"/>
      <c r="AH22" s="104"/>
      <c r="AI22" s="104"/>
      <c r="AJ22" s="104"/>
      <c r="AK22" s="106"/>
      <c r="AL22" s="106"/>
      <c r="AM22" s="106"/>
      <c r="AT22" s="105"/>
      <c r="AU22" s="105"/>
      <c r="AV22" s="105"/>
      <c r="AW22" s="100" t="str">
        <f t="shared" si="2"/>
        <v/>
      </c>
      <c r="AX22" s="106" t="str">
        <f>IF(AND(AY21=1,AW22=""),1,"")</f>
        <v/>
      </c>
      <c r="AY22" s="106" t="str">
        <f>IF(AND(AY21=1,AX21=""),1,"")</f>
        <v/>
      </c>
      <c r="AZ22" s="90" t="s">
        <v>198</v>
      </c>
      <c r="BA22" s="91" t="s">
        <v>98</v>
      </c>
      <c r="BB22" s="99" t="s">
        <v>24</v>
      </c>
      <c r="BC22" s="90" t="s">
        <v>198</v>
      </c>
      <c r="BD22" s="88">
        <f>IF(L22-BA22&gt;0,1,0)</f>
        <v>0</v>
      </c>
      <c r="BE22" s="99" t="s">
        <v>24</v>
      </c>
    </row>
    <row r="23" spans="2:57" ht="27" customHeight="1" x14ac:dyDescent="0.15">
      <c r="B23" s="175">
        <f t="shared" si="3"/>
        <v>5</v>
      </c>
      <c r="C23" s="172"/>
      <c r="D23" s="172"/>
      <c r="E23" s="96"/>
      <c r="F23" s="172"/>
      <c r="G23" s="123"/>
      <c r="H23" s="123"/>
      <c r="I23" s="128"/>
      <c r="J23" s="143" t="str">
        <f>IF(E23="","",LEN(E23)-LEN(SUBSTITUTE(SUBSTITUTE(E23," ",),"　",)))</f>
        <v/>
      </c>
      <c r="K23" s="87" t="s">
        <v>195</v>
      </c>
      <c r="L23" s="137" t="s">
        <v>24</v>
      </c>
      <c r="M23" s="135">
        <f>COUNTIF($AT$15:$AV$114,M$12&amp;$K23)</f>
        <v>0</v>
      </c>
      <c r="P23" s="1" t="str">
        <f>IF($B$4="","",IF($B$4="中学",$B$4&amp;C23,IF($B$4="高校",$B$4&amp;C23,C23)))</f>
        <v/>
      </c>
      <c r="Q23" s="61" t="s">
        <v>194</v>
      </c>
      <c r="R23" s="61" t="s">
        <v>193</v>
      </c>
      <c r="S23" s="61" t="s">
        <v>79</v>
      </c>
      <c r="T23" s="61" t="s">
        <v>166</v>
      </c>
      <c r="U23" s="61" t="s">
        <v>9</v>
      </c>
      <c r="V23" s="61" t="s">
        <v>79</v>
      </c>
      <c r="W23" s="157"/>
      <c r="X23" s="73"/>
      <c r="Y23" s="73"/>
      <c r="AA23" s="2">
        <f>COUNTA(G23,H23,I23)</f>
        <v>0</v>
      </c>
      <c r="AB23" s="3">
        <v>5</v>
      </c>
      <c r="AC23" s="97" t="str">
        <f>IF(D23="","",C23&amp;D23)</f>
        <v/>
      </c>
      <c r="AD23" s="97">
        <f>IF(AC23="",1,AC23)</f>
        <v>1</v>
      </c>
      <c r="AE23" s="97">
        <f>IF(ISERROR(VLOOKUP(AD23,$AC$13:AC22,1,FALSE)),0,VLOOKUP(AD23,$AC$13:AC22,1,FALSE))</f>
        <v>0</v>
      </c>
      <c r="AF23" s="97">
        <f>IF(AE23&gt;1,1,0)</f>
        <v>0</v>
      </c>
      <c r="AG23" s="97" t="str">
        <f>D23&amp;E23</f>
        <v/>
      </c>
      <c r="AH23" s="97">
        <f>IF(AG23="",1,AG23)</f>
        <v>1</v>
      </c>
      <c r="AI23" s="97" t="str">
        <f>C23&amp;D23&amp;E23</f>
        <v/>
      </c>
      <c r="AJ23" s="97">
        <f>IF(AI23="",1,AI23)</f>
        <v>1</v>
      </c>
      <c r="AK23" s="106">
        <f>IF(ISERROR(VLOOKUP(AJ23,$AI$13:AI22,1,FALSE)),0,VLOOKUP(AJ23,$AI$13:AI22,1,FALSE))</f>
        <v>0</v>
      </c>
      <c r="AL23" s="106">
        <f>IF(AK23&gt;1,1,0)</f>
        <v>0</v>
      </c>
      <c r="AM23" s="106">
        <f>AF23-AL23</f>
        <v>0</v>
      </c>
      <c r="AN23" s="3" t="str">
        <f>IF(AD23=AE23,1,"")</f>
        <v/>
      </c>
      <c r="AO23" s="3">
        <f>C23</f>
        <v>0</v>
      </c>
      <c r="AP23" s="3">
        <f>AO23</f>
        <v>0</v>
      </c>
      <c r="AQ23" s="3">
        <f>AP23</f>
        <v>0</v>
      </c>
      <c r="AT23" s="98" t="str">
        <f>C23&amp;G23</f>
        <v/>
      </c>
      <c r="AU23" s="98" t="str">
        <f>$C23&amp;H23</f>
        <v/>
      </c>
      <c r="AV23" s="98" t="str">
        <f>$C23&amp;I23</f>
        <v/>
      </c>
      <c r="AW23" s="100" t="str">
        <f t="shared" si="2"/>
        <v/>
      </c>
      <c r="AX23" s="101">
        <f>IF(F23="",1,1)</f>
        <v>1</v>
      </c>
      <c r="AY23" s="102" t="str">
        <f>IF(G23="","",1)</f>
        <v/>
      </c>
      <c r="AZ23" s="90" t="s">
        <v>196</v>
      </c>
      <c r="BA23" s="99" t="s">
        <v>24</v>
      </c>
      <c r="BB23" s="91" t="s">
        <v>98</v>
      </c>
      <c r="BC23" s="90" t="s">
        <v>196</v>
      </c>
      <c r="BD23" s="99" t="s">
        <v>24</v>
      </c>
      <c r="BE23" s="88">
        <f>IF(M23-BB23&gt;0,1,0)</f>
        <v>0</v>
      </c>
    </row>
    <row r="24" spans="2:57" ht="27" customHeight="1" x14ac:dyDescent="0.15">
      <c r="B24" s="176"/>
      <c r="C24" s="172"/>
      <c r="D24" s="172"/>
      <c r="E24" s="96"/>
      <c r="F24" s="172"/>
      <c r="G24" s="123"/>
      <c r="H24" s="123"/>
      <c r="I24" s="128"/>
      <c r="K24" s="87" t="s">
        <v>84</v>
      </c>
      <c r="L24" s="137" t="s">
        <v>24</v>
      </c>
      <c r="M24" s="135">
        <f>COUNTIF($AT$15:$AV$114,M$12&amp;$K24)</f>
        <v>0</v>
      </c>
      <c r="O24" s="89"/>
      <c r="Q24" s="61" t="s">
        <v>9</v>
      </c>
      <c r="R24" s="61" t="s">
        <v>194</v>
      </c>
      <c r="S24" s="61" t="s">
        <v>123</v>
      </c>
      <c r="T24" s="61" t="s">
        <v>79</v>
      </c>
      <c r="U24" s="61" t="s">
        <v>166</v>
      </c>
      <c r="V24" s="61" t="s">
        <v>38</v>
      </c>
      <c r="W24" s="157"/>
      <c r="X24" s="73"/>
      <c r="Y24" s="73"/>
      <c r="AC24" s="104"/>
      <c r="AD24" s="104"/>
      <c r="AE24" s="104"/>
      <c r="AF24" s="104"/>
      <c r="AG24" s="104"/>
      <c r="AH24" s="104"/>
      <c r="AI24" s="104"/>
      <c r="AJ24" s="104"/>
      <c r="AK24" s="106"/>
      <c r="AL24" s="106"/>
      <c r="AM24" s="106"/>
      <c r="AT24" s="105"/>
      <c r="AU24" s="105"/>
      <c r="AV24" s="105"/>
      <c r="AW24" s="100" t="str">
        <f t="shared" si="2"/>
        <v/>
      </c>
      <c r="AX24" s="106" t="str">
        <f>IF(AND(AY23=1,AW24=""),1,"")</f>
        <v/>
      </c>
      <c r="AY24" s="106" t="str">
        <f>IF(AND(AY23=1,AX23=""),1,"")</f>
        <v/>
      </c>
      <c r="AZ24" s="90" t="s">
        <v>116</v>
      </c>
      <c r="BA24" s="99" t="s">
        <v>24</v>
      </c>
      <c r="BB24" s="91" t="s">
        <v>98</v>
      </c>
      <c r="BC24" s="90" t="s">
        <v>116</v>
      </c>
      <c r="BD24" s="99" t="s">
        <v>24</v>
      </c>
      <c r="BE24" s="88">
        <f>IF(M24-BB24&gt;0,1,0)</f>
        <v>0</v>
      </c>
    </row>
    <row r="25" spans="2:57" ht="27" customHeight="1" x14ac:dyDescent="0.15">
      <c r="B25" s="175">
        <f t="shared" si="3"/>
        <v>6</v>
      </c>
      <c r="C25" s="172"/>
      <c r="D25" s="172"/>
      <c r="E25" s="96"/>
      <c r="F25" s="172"/>
      <c r="G25" s="123"/>
      <c r="H25" s="123"/>
      <c r="I25" s="128"/>
      <c r="J25" s="143" t="str">
        <f>IF(E25="","",LEN(E25)-LEN(SUBSTITUTE(SUBSTITUTE(E25," ",),"　",)))</f>
        <v/>
      </c>
      <c r="K25" s="87" t="s">
        <v>199</v>
      </c>
      <c r="L25" s="137" t="s">
        <v>24</v>
      </c>
      <c r="M25" s="135">
        <f>COUNTIF($AT$15:$AV$114,M$12&amp;$K25)</f>
        <v>0</v>
      </c>
      <c r="N25" s="12"/>
      <c r="O25" s="89"/>
      <c r="P25" s="1" t="str">
        <f>IF($B$4="","",IF($B$4="中学",$B$4&amp;C25,IF($B$4="高校",$B$4&amp;C25,C25)))</f>
        <v/>
      </c>
      <c r="Q25" s="61" t="s">
        <v>166</v>
      </c>
      <c r="R25" s="61" t="s">
        <v>9</v>
      </c>
      <c r="S25" s="61" t="s">
        <v>176</v>
      </c>
      <c r="T25" s="61" t="s">
        <v>131</v>
      </c>
      <c r="U25" s="61" t="s">
        <v>79</v>
      </c>
      <c r="V25" s="61" t="s">
        <v>177</v>
      </c>
      <c r="W25" s="61"/>
      <c r="AA25" s="2">
        <f>COUNTA(G25,H25,I25)</f>
        <v>0</v>
      </c>
      <c r="AB25" s="3">
        <v>6</v>
      </c>
      <c r="AC25" s="97" t="str">
        <f>IF(D25="","",C25&amp;D25)</f>
        <v/>
      </c>
      <c r="AD25" s="97">
        <f>IF(AC25="",1,AC25)</f>
        <v>1</v>
      </c>
      <c r="AE25" s="97">
        <f>IF(ISERROR(VLOOKUP(AD25,$AC$13:AC24,1,FALSE)),0,VLOOKUP(AD25,$AC$13:AC24,1,FALSE))</f>
        <v>0</v>
      </c>
      <c r="AF25" s="97">
        <f>IF(AE25&gt;1,1,0)</f>
        <v>0</v>
      </c>
      <c r="AG25" s="97" t="str">
        <f>D25&amp;E25</f>
        <v/>
      </c>
      <c r="AH25" s="97">
        <f>IF(AG25="",1,AG25)</f>
        <v>1</v>
      </c>
      <c r="AI25" s="97" t="str">
        <f>C25&amp;D25&amp;E25</f>
        <v/>
      </c>
      <c r="AJ25" s="97">
        <f>IF(AI25="",1,AI25)</f>
        <v>1</v>
      </c>
      <c r="AK25" s="106">
        <f>IF(ISERROR(VLOOKUP(AJ25,$AI$13:AI24,1,FALSE)),0,VLOOKUP(AJ25,$AI$13:AI24,1,FALSE))</f>
        <v>0</v>
      </c>
      <c r="AL25" s="106">
        <f>IF(AK25&gt;1,1,0)</f>
        <v>0</v>
      </c>
      <c r="AM25" s="106">
        <f>AF25-AL25</f>
        <v>0</v>
      </c>
      <c r="AN25" s="3" t="str">
        <f>IF(AD25=AE25,1,"")</f>
        <v/>
      </c>
      <c r="AO25" s="3">
        <f>C25</f>
        <v>0</v>
      </c>
      <c r="AP25" s="3">
        <f>AO25</f>
        <v>0</v>
      </c>
      <c r="AQ25" s="3">
        <f>AP25</f>
        <v>0</v>
      </c>
      <c r="AT25" s="98" t="str">
        <f>C25&amp;G25</f>
        <v/>
      </c>
      <c r="AU25" s="98" t="str">
        <f>$C25&amp;H25</f>
        <v/>
      </c>
      <c r="AV25" s="98" t="str">
        <f>$C25&amp;I25</f>
        <v/>
      </c>
      <c r="AW25" s="100" t="str">
        <f t="shared" si="2"/>
        <v/>
      </c>
      <c r="AX25" s="101">
        <f>IF(F25="",1,1)</f>
        <v>1</v>
      </c>
      <c r="AY25" s="102" t="str">
        <f>IF(G25="","",1)</f>
        <v/>
      </c>
      <c r="AZ25" s="90" t="s">
        <v>200</v>
      </c>
      <c r="BA25" s="99" t="s">
        <v>24</v>
      </c>
      <c r="BB25" s="91" t="s">
        <v>98</v>
      </c>
      <c r="BC25" s="90" t="s">
        <v>200</v>
      </c>
      <c r="BD25" s="99" t="s">
        <v>24</v>
      </c>
      <c r="BE25" s="88">
        <f>IF(M25-BB25&gt;0,1,0)</f>
        <v>0</v>
      </c>
    </row>
    <row r="26" spans="2:57" ht="27" customHeight="1" x14ac:dyDescent="0.15">
      <c r="B26" s="176"/>
      <c r="C26" s="172"/>
      <c r="D26" s="172"/>
      <c r="E26" s="96"/>
      <c r="F26" s="172"/>
      <c r="G26" s="123"/>
      <c r="H26" s="123"/>
      <c r="I26" s="128"/>
      <c r="K26" s="87" t="s">
        <v>164</v>
      </c>
      <c r="L26" s="134">
        <f>COUNTIF($AT$15:$AV$114,L$12&amp;$K26)</f>
        <v>0</v>
      </c>
      <c r="M26" s="136" t="s">
        <v>24</v>
      </c>
      <c r="N26" s="12"/>
      <c r="O26" s="89"/>
      <c r="Q26" s="61" t="s">
        <v>79</v>
      </c>
      <c r="R26" s="61" t="s">
        <v>166</v>
      </c>
      <c r="S26" s="61" t="s">
        <v>215</v>
      </c>
      <c r="T26" s="61" t="s">
        <v>85</v>
      </c>
      <c r="U26" s="61" t="s">
        <v>131</v>
      </c>
      <c r="V26" s="61" t="s">
        <v>215</v>
      </c>
      <c r="W26" s="61"/>
      <c r="AC26" s="104"/>
      <c r="AD26" s="104"/>
      <c r="AE26" s="104"/>
      <c r="AF26" s="104"/>
      <c r="AG26" s="104"/>
      <c r="AH26" s="104"/>
      <c r="AI26" s="104"/>
      <c r="AJ26" s="104"/>
      <c r="AK26" s="106"/>
      <c r="AL26" s="106"/>
      <c r="AM26" s="106"/>
      <c r="AT26" s="105"/>
      <c r="AU26" s="105"/>
      <c r="AV26" s="105"/>
      <c r="AW26" s="100" t="str">
        <f t="shared" si="2"/>
        <v/>
      </c>
      <c r="AX26" s="106" t="str">
        <f>IF(AND(AY25=1,AW26=""),1,"")</f>
        <v/>
      </c>
      <c r="AY26" s="106" t="str">
        <f>IF(AND(AY25=1,AX25=""),1,"")</f>
        <v/>
      </c>
      <c r="AZ26" s="90" t="s">
        <v>163</v>
      </c>
      <c r="BA26" s="91" t="s">
        <v>98</v>
      </c>
      <c r="BB26" s="99" t="s">
        <v>24</v>
      </c>
      <c r="BC26" s="90" t="s">
        <v>162</v>
      </c>
      <c r="BD26" s="88">
        <f>IF(L26-BA26&gt;0,1,0)</f>
        <v>0</v>
      </c>
      <c r="BE26" s="99" t="s">
        <v>24</v>
      </c>
    </row>
    <row r="27" spans="2:57" ht="27" customHeight="1" x14ac:dyDescent="0.15">
      <c r="B27" s="175">
        <f t="shared" si="3"/>
        <v>7</v>
      </c>
      <c r="C27" s="172"/>
      <c r="D27" s="172"/>
      <c r="E27" s="96"/>
      <c r="F27" s="172"/>
      <c r="G27" s="123"/>
      <c r="H27" s="123"/>
      <c r="I27" s="128"/>
      <c r="J27" s="143" t="str">
        <f>IF(E27="","",LEN(E27)-LEN(SUBSTITUTE(SUBSTITUTE(E27," ",),"　",)))</f>
        <v/>
      </c>
      <c r="K27" s="87" t="s">
        <v>165</v>
      </c>
      <c r="L27" s="137" t="s">
        <v>24</v>
      </c>
      <c r="M27" s="135">
        <f>COUNTIF($AT$15:$AV$114,M$12&amp;$K27)</f>
        <v>0</v>
      </c>
      <c r="O27" s="89"/>
      <c r="P27" s="1" t="str">
        <f>IF($B$4="","",IF($B$4="中学",$B$4&amp;C27,IF($B$4="高校",$B$4&amp;C27,C27)))</f>
        <v/>
      </c>
      <c r="Q27" s="61" t="s">
        <v>131</v>
      </c>
      <c r="R27" s="61" t="s">
        <v>79</v>
      </c>
      <c r="T27" s="61" t="s">
        <v>178</v>
      </c>
      <c r="U27" s="61" t="s">
        <v>85</v>
      </c>
      <c r="W27" s="61"/>
      <c r="X27" s="66"/>
      <c r="AA27" s="2">
        <f>COUNTA(G27,H27,I27)</f>
        <v>0</v>
      </c>
      <c r="AB27" s="3">
        <v>7</v>
      </c>
      <c r="AC27" s="97" t="str">
        <f>IF(D27="","",C27&amp;D27)</f>
        <v/>
      </c>
      <c r="AD27" s="97">
        <f>IF(AC27="",1,AC27)</f>
        <v>1</v>
      </c>
      <c r="AE27" s="97">
        <f>IF(ISERROR(VLOOKUP(AD27,$AC$13:AC26,1,FALSE)),0,VLOOKUP(AD27,$AC$13:AC26,1,FALSE))</f>
        <v>0</v>
      </c>
      <c r="AF27" s="97">
        <f>IF(AE27&gt;1,1,0)</f>
        <v>0</v>
      </c>
      <c r="AG27" s="97" t="str">
        <f>D27&amp;E27</f>
        <v/>
      </c>
      <c r="AH27" s="97">
        <f>IF(AG27="",1,AG27)</f>
        <v>1</v>
      </c>
      <c r="AI27" s="97" t="str">
        <f>C27&amp;D27&amp;E27</f>
        <v/>
      </c>
      <c r="AJ27" s="97">
        <f>IF(AI27="",1,AI27)</f>
        <v>1</v>
      </c>
      <c r="AK27" s="106">
        <f>IF(ISERROR(VLOOKUP(AJ27,$AI$13:AI26,1,FALSE)),0,VLOOKUP(AJ27,$AI$13:AI26,1,FALSE))</f>
        <v>0</v>
      </c>
      <c r="AL27" s="106">
        <f>IF(AK27&gt;1,1,0)</f>
        <v>0</v>
      </c>
      <c r="AM27" s="106">
        <f>AF27-AL27</f>
        <v>0</v>
      </c>
      <c r="AN27" s="3" t="str">
        <f>IF(AD27=AE27,1,"")</f>
        <v/>
      </c>
      <c r="AO27" s="3">
        <f>C27</f>
        <v>0</v>
      </c>
      <c r="AP27" s="3">
        <f>AO27</f>
        <v>0</v>
      </c>
      <c r="AQ27" s="3">
        <f>AP27</f>
        <v>0</v>
      </c>
      <c r="AT27" s="98" t="str">
        <f>C27&amp;G27</f>
        <v/>
      </c>
      <c r="AU27" s="98" t="str">
        <f>$C27&amp;H27</f>
        <v/>
      </c>
      <c r="AV27" s="98" t="str">
        <f>$C27&amp;I27</f>
        <v/>
      </c>
      <c r="AW27" s="100" t="str">
        <f t="shared" si="2"/>
        <v/>
      </c>
      <c r="AX27" s="101">
        <f>IF(F27="",1,1)</f>
        <v>1</v>
      </c>
      <c r="AY27" s="102" t="str">
        <f>IF(G27="","",1)</f>
        <v/>
      </c>
      <c r="AZ27" s="90" t="s">
        <v>161</v>
      </c>
      <c r="BA27" s="99" t="s">
        <v>24</v>
      </c>
      <c r="BB27" s="91" t="s">
        <v>98</v>
      </c>
      <c r="BC27" s="90" t="s">
        <v>161</v>
      </c>
      <c r="BD27" s="99" t="s">
        <v>24</v>
      </c>
      <c r="BE27" s="88">
        <f>IF(M27-BB27&gt;0,1,0)</f>
        <v>0</v>
      </c>
    </row>
    <row r="28" spans="2:57" ht="27" customHeight="1" x14ac:dyDescent="0.15">
      <c r="B28" s="176"/>
      <c r="C28" s="172"/>
      <c r="D28" s="172"/>
      <c r="E28" s="96"/>
      <c r="F28" s="172"/>
      <c r="G28" s="123"/>
      <c r="H28" s="123"/>
      <c r="I28" s="128"/>
      <c r="K28" s="87" t="s">
        <v>191</v>
      </c>
      <c r="L28" s="134">
        <f t="shared" ref="L28:L36" si="4">COUNTIF($AT$15:$AV$114,L$12&amp;$K28)</f>
        <v>0</v>
      </c>
      <c r="M28" s="136" t="s">
        <v>24</v>
      </c>
      <c r="N28" s="232"/>
      <c r="O28" s="233"/>
      <c r="Q28" s="61" t="s">
        <v>89</v>
      </c>
      <c r="R28" s="61" t="s">
        <v>131</v>
      </c>
      <c r="T28" s="61" t="s">
        <v>186</v>
      </c>
      <c r="U28" s="61" t="s">
        <v>177</v>
      </c>
      <c r="W28" s="61"/>
      <c r="X28" s="66"/>
      <c r="AC28" s="104"/>
      <c r="AD28" s="104"/>
      <c r="AE28" s="104"/>
      <c r="AF28" s="104"/>
      <c r="AG28" s="104"/>
      <c r="AH28" s="104"/>
      <c r="AI28" s="104"/>
      <c r="AJ28" s="104"/>
      <c r="AK28" s="106"/>
      <c r="AL28" s="106"/>
      <c r="AM28" s="106"/>
      <c r="AT28" s="105"/>
      <c r="AU28" s="105"/>
      <c r="AV28" s="105"/>
      <c r="AW28" s="100" t="str">
        <f t="shared" si="2"/>
        <v/>
      </c>
      <c r="AX28" s="106" t="str">
        <f>IF(AND(AY27=1,AW28=""),1,"")</f>
        <v/>
      </c>
      <c r="AY28" s="106" t="str">
        <f>IF(AND(AY27=1,AX27=""),1,"")</f>
        <v/>
      </c>
      <c r="AZ28" s="90" t="s">
        <v>193</v>
      </c>
      <c r="BA28" s="91" t="s">
        <v>98</v>
      </c>
      <c r="BB28" s="99" t="s">
        <v>24</v>
      </c>
      <c r="BC28" s="90" t="s">
        <v>193</v>
      </c>
      <c r="BD28" s="88">
        <f t="shared" ref="BD28:BD36" si="5">IF(L28-BA28&gt;0,1,0)</f>
        <v>0</v>
      </c>
      <c r="BE28" s="99" t="s">
        <v>24</v>
      </c>
    </row>
    <row r="29" spans="2:57" ht="27" customHeight="1" x14ac:dyDescent="0.15">
      <c r="B29" s="175">
        <f t="shared" si="3"/>
        <v>8</v>
      </c>
      <c r="C29" s="172"/>
      <c r="D29" s="172"/>
      <c r="E29" s="96"/>
      <c r="F29" s="172"/>
      <c r="G29" s="123"/>
      <c r="H29" s="123"/>
      <c r="I29" s="128"/>
      <c r="J29" s="143" t="str">
        <f>IF(E29="","",LEN(E29)-LEN(SUBSTITUTE(SUBSTITUTE(E29," ",),"　",)))</f>
        <v/>
      </c>
      <c r="K29" s="87" t="s">
        <v>192</v>
      </c>
      <c r="L29" s="134">
        <f t="shared" si="4"/>
        <v>0</v>
      </c>
      <c r="M29" s="135">
        <f>COUNTIF($AT$15:$AV$114,M$12&amp;$K29)</f>
        <v>0</v>
      </c>
      <c r="O29" s="89"/>
      <c r="P29" s="1" t="str">
        <f>IF($B$4="","",IF($B$4="中学",$B$4&amp;C29,IF($B$4="高校",$B$4&amp;C29,C29)))</f>
        <v/>
      </c>
      <c r="Q29" s="61" t="s">
        <v>172</v>
      </c>
      <c r="R29" s="61" t="s">
        <v>89</v>
      </c>
      <c r="T29" s="61" t="s">
        <v>216</v>
      </c>
      <c r="U29" s="61" t="s">
        <v>187</v>
      </c>
      <c r="W29" s="61"/>
      <c r="X29" s="66"/>
      <c r="AA29" s="2">
        <f>COUNTA(G29,H29,I29)</f>
        <v>0</v>
      </c>
      <c r="AB29" s="3">
        <v>8</v>
      </c>
      <c r="AC29" s="97" t="str">
        <f>IF(D29="","",C29&amp;D29)</f>
        <v/>
      </c>
      <c r="AD29" s="97">
        <f>IF(AC29="",1,AC29)</f>
        <v>1</v>
      </c>
      <c r="AE29" s="97">
        <f>IF(ISERROR(VLOOKUP(AD29,$AC$13:AC28,1,FALSE)),0,VLOOKUP(AD29,$AC$13:AC28,1,FALSE))</f>
        <v>0</v>
      </c>
      <c r="AF29" s="97">
        <f>IF(AE29&gt;1,1,0)</f>
        <v>0</v>
      </c>
      <c r="AG29" s="97" t="str">
        <f>D29&amp;E29</f>
        <v/>
      </c>
      <c r="AH29" s="97">
        <f>IF(AG29="",1,AG29)</f>
        <v>1</v>
      </c>
      <c r="AI29" s="97" t="str">
        <f>C29&amp;D29&amp;E29</f>
        <v/>
      </c>
      <c r="AJ29" s="97">
        <f>IF(AI29="",1,AI29)</f>
        <v>1</v>
      </c>
      <c r="AK29" s="106">
        <f>IF(ISERROR(VLOOKUP(AJ29,$AI$13:AI28,1,FALSE)),0,VLOOKUP(AJ29,$AI$13:AI28,1,FALSE))</f>
        <v>0</v>
      </c>
      <c r="AL29" s="106">
        <f>IF(AK29&gt;1,1,0)</f>
        <v>0</v>
      </c>
      <c r="AM29" s="106">
        <f>AF29-AL29</f>
        <v>0</v>
      </c>
      <c r="AN29" s="3" t="str">
        <f>IF(AD29=AE29,1,"")</f>
        <v/>
      </c>
      <c r="AO29" s="3">
        <f>C29</f>
        <v>0</v>
      </c>
      <c r="AP29" s="3">
        <f>AO29</f>
        <v>0</v>
      </c>
      <c r="AQ29" s="3">
        <f>AP29</f>
        <v>0</v>
      </c>
      <c r="AT29" s="98" t="str">
        <f>C29&amp;G29</f>
        <v/>
      </c>
      <c r="AU29" s="98" t="str">
        <f>$C29&amp;H29</f>
        <v/>
      </c>
      <c r="AV29" s="98" t="str">
        <f>$C29&amp;I29</f>
        <v/>
      </c>
      <c r="AW29" s="100" t="str">
        <f t="shared" si="2"/>
        <v/>
      </c>
      <c r="AX29" s="101">
        <f>IF(F29="",1,1)</f>
        <v>1</v>
      </c>
      <c r="AY29" s="102" t="str">
        <f>IF(G29="","",1)</f>
        <v/>
      </c>
      <c r="AZ29" s="90" t="s">
        <v>192</v>
      </c>
      <c r="BA29" s="91" t="s">
        <v>98</v>
      </c>
      <c r="BB29" s="91" t="s">
        <v>98</v>
      </c>
      <c r="BC29" s="90" t="s">
        <v>192</v>
      </c>
      <c r="BD29" s="88">
        <f t="shared" si="5"/>
        <v>0</v>
      </c>
      <c r="BE29" s="88">
        <f>IF(M29-BB29&gt;0,1,0)</f>
        <v>0</v>
      </c>
    </row>
    <row r="30" spans="2:57" ht="27" customHeight="1" x14ac:dyDescent="0.15">
      <c r="B30" s="176"/>
      <c r="C30" s="172"/>
      <c r="D30" s="172"/>
      <c r="E30" s="96"/>
      <c r="F30" s="172"/>
      <c r="G30" s="123"/>
      <c r="H30" s="123"/>
      <c r="I30" s="128"/>
      <c r="K30" s="87" t="s">
        <v>9</v>
      </c>
      <c r="L30" s="134">
        <f t="shared" si="4"/>
        <v>0</v>
      </c>
      <c r="M30" s="135">
        <f>COUNTIF($AT$15:$AV$114,M$12&amp;$K30)</f>
        <v>0</v>
      </c>
      <c r="O30" s="65"/>
      <c r="Q30" s="61" t="s">
        <v>183</v>
      </c>
      <c r="R30" s="61" t="s">
        <v>128</v>
      </c>
      <c r="U30" s="61" t="s">
        <v>216</v>
      </c>
      <c r="W30" s="61"/>
      <c r="X30" s="66"/>
      <c r="AC30" s="104"/>
      <c r="AD30" s="104"/>
      <c r="AE30" s="104"/>
      <c r="AF30" s="104"/>
      <c r="AG30" s="104"/>
      <c r="AH30" s="104"/>
      <c r="AI30" s="104"/>
      <c r="AJ30" s="104"/>
      <c r="AK30" s="106"/>
      <c r="AL30" s="106"/>
      <c r="AM30" s="106"/>
      <c r="AT30" s="105"/>
      <c r="AU30" s="105"/>
      <c r="AV30" s="105"/>
      <c r="AW30" s="100" t="str">
        <f t="shared" si="2"/>
        <v/>
      </c>
      <c r="AX30" s="106" t="str">
        <f>IF(AND(AY29=1,AW30=""),1,"")</f>
        <v/>
      </c>
      <c r="AY30" s="106" t="str">
        <f>IF(AND(AY29=1,AX29=""),1,"")</f>
        <v/>
      </c>
      <c r="AZ30" s="90" t="s">
        <v>9</v>
      </c>
      <c r="BA30" s="91" t="s">
        <v>98</v>
      </c>
      <c r="BB30" s="91" t="s">
        <v>98</v>
      </c>
      <c r="BC30" s="90" t="s">
        <v>9</v>
      </c>
      <c r="BD30" s="88">
        <f t="shared" si="5"/>
        <v>0</v>
      </c>
      <c r="BE30" s="88">
        <f>IF(M30-BB30&gt;0,1,0)</f>
        <v>0</v>
      </c>
    </row>
    <row r="31" spans="2:57" ht="27" customHeight="1" x14ac:dyDescent="0.15">
      <c r="B31" s="175">
        <f t="shared" si="3"/>
        <v>9</v>
      </c>
      <c r="C31" s="172"/>
      <c r="D31" s="172"/>
      <c r="E31" s="96"/>
      <c r="F31" s="172"/>
      <c r="G31" s="123"/>
      <c r="H31" s="123"/>
      <c r="I31" s="128"/>
      <c r="J31" s="143" t="str">
        <f>IF(E31="","",LEN(E31)-LEN(SUBSTITUTE(SUBSTITUTE(E31," ",),"　",)))</f>
        <v/>
      </c>
      <c r="K31" s="87" t="s">
        <v>166</v>
      </c>
      <c r="L31" s="134">
        <f t="shared" si="4"/>
        <v>0</v>
      </c>
      <c r="M31" s="135">
        <f>COUNTIF($AT$15:$AV$114,M$12&amp;$K31)</f>
        <v>0</v>
      </c>
      <c r="P31" s="1" t="str">
        <f>IF($B$4="","",IF($B$4="中学",$B$4&amp;C31,IF($B$4="高校",$B$4&amp;C31,C31)))</f>
        <v/>
      </c>
      <c r="Q31" s="61" t="s">
        <v>214</v>
      </c>
      <c r="R31" s="61" t="s">
        <v>123</v>
      </c>
      <c r="W31" s="61"/>
      <c r="X31" s="66"/>
      <c r="AA31" s="2">
        <f>COUNTA(G31,H31,I31)</f>
        <v>0</v>
      </c>
      <c r="AB31" s="3">
        <v>9</v>
      </c>
      <c r="AC31" s="97" t="str">
        <f>IF(D31="","",C31&amp;D31)</f>
        <v/>
      </c>
      <c r="AD31" s="97">
        <f>IF(AC31="",1,AC31)</f>
        <v>1</v>
      </c>
      <c r="AE31" s="97">
        <f>IF(ISERROR(VLOOKUP(AD31,$AC$13:AC30,1,FALSE)),0,VLOOKUP(AD31,$AC$13:AC30,1,FALSE))</f>
        <v>0</v>
      </c>
      <c r="AF31" s="97">
        <f>IF(AE31&gt;1,1,0)</f>
        <v>0</v>
      </c>
      <c r="AG31" s="97" t="str">
        <f>D31&amp;E31</f>
        <v/>
      </c>
      <c r="AH31" s="97">
        <f>IF(AG31="",1,AG31)</f>
        <v>1</v>
      </c>
      <c r="AI31" s="97" t="str">
        <f>C31&amp;D31&amp;E31</f>
        <v/>
      </c>
      <c r="AJ31" s="97">
        <f>IF(AI31="",1,AI31)</f>
        <v>1</v>
      </c>
      <c r="AK31" s="106">
        <f>IF(ISERROR(VLOOKUP(AJ31,$AI$13:AI30,1,FALSE)),0,VLOOKUP(AJ31,$AI$13:AI30,1,FALSE))</f>
        <v>0</v>
      </c>
      <c r="AL31" s="106">
        <f>IF(AK31&gt;1,1,0)</f>
        <v>0</v>
      </c>
      <c r="AM31" s="106">
        <f>AF31-AL31</f>
        <v>0</v>
      </c>
      <c r="AN31" s="3" t="str">
        <f>IF(AD31=AE31,1,"")</f>
        <v/>
      </c>
      <c r="AO31" s="3">
        <f>C31</f>
        <v>0</v>
      </c>
      <c r="AP31" s="3">
        <f>AO31</f>
        <v>0</v>
      </c>
      <c r="AQ31" s="3">
        <f>AP31</f>
        <v>0</v>
      </c>
      <c r="AT31" s="98" t="str">
        <f>C31&amp;G31</f>
        <v/>
      </c>
      <c r="AU31" s="98" t="str">
        <f>$C31&amp;H31</f>
        <v/>
      </c>
      <c r="AV31" s="98" t="str">
        <f>$C31&amp;I31</f>
        <v/>
      </c>
      <c r="AW31" s="100" t="str">
        <f t="shared" si="2"/>
        <v/>
      </c>
      <c r="AX31" s="101">
        <f>IF(F31="",1,1)</f>
        <v>1</v>
      </c>
      <c r="AY31" s="102" t="str">
        <f>IF(G31="","",1)</f>
        <v/>
      </c>
      <c r="AZ31" s="90" t="s">
        <v>166</v>
      </c>
      <c r="BA31" s="91" t="s">
        <v>98</v>
      </c>
      <c r="BB31" s="91" t="s">
        <v>98</v>
      </c>
      <c r="BC31" s="90" t="s">
        <v>166</v>
      </c>
      <c r="BD31" s="88">
        <f t="shared" si="5"/>
        <v>0</v>
      </c>
      <c r="BE31" s="88">
        <f>IF(M31-BB31&gt;0,1,0)</f>
        <v>0</v>
      </c>
    </row>
    <row r="32" spans="2:57" ht="27" customHeight="1" x14ac:dyDescent="0.15">
      <c r="B32" s="176"/>
      <c r="C32" s="172"/>
      <c r="D32" s="172"/>
      <c r="E32" s="96"/>
      <c r="F32" s="172"/>
      <c r="G32" s="123"/>
      <c r="H32" s="123"/>
      <c r="I32" s="128"/>
      <c r="K32" s="87" t="s">
        <v>79</v>
      </c>
      <c r="L32" s="134">
        <f t="shared" si="4"/>
        <v>0</v>
      </c>
      <c r="M32" s="135">
        <f>COUNTIF($AT$15:$AV$114,M$12&amp;$K32)</f>
        <v>0</v>
      </c>
      <c r="R32" s="61" t="s">
        <v>172</v>
      </c>
      <c r="W32" s="61"/>
      <c r="X32" s="66"/>
      <c r="AC32" s="104"/>
      <c r="AD32" s="104"/>
      <c r="AE32" s="104"/>
      <c r="AF32" s="104"/>
      <c r="AG32" s="104"/>
      <c r="AH32" s="104"/>
      <c r="AI32" s="104"/>
      <c r="AJ32" s="104"/>
      <c r="AK32" s="106"/>
      <c r="AL32" s="106"/>
      <c r="AM32" s="106"/>
      <c r="AT32" s="105"/>
      <c r="AU32" s="105"/>
      <c r="AV32" s="105"/>
      <c r="AW32" s="100" t="str">
        <f t="shared" si="2"/>
        <v/>
      </c>
      <c r="AX32" s="106" t="str">
        <f>IF(AND(AY31=1,AW32=""),1,"")</f>
        <v/>
      </c>
      <c r="AY32" s="106" t="str">
        <f>IF(AND(AY31=1,AX31=""),1,"")</f>
        <v/>
      </c>
      <c r="AZ32" s="90" t="s">
        <v>79</v>
      </c>
      <c r="BA32" s="91" t="s">
        <v>98</v>
      </c>
      <c r="BB32" s="91" t="s">
        <v>98</v>
      </c>
      <c r="BC32" s="90" t="s">
        <v>79</v>
      </c>
      <c r="BD32" s="88">
        <f t="shared" si="5"/>
        <v>0</v>
      </c>
      <c r="BE32" s="88">
        <f>IF(M32-BB32&gt;0,1,0)</f>
        <v>0</v>
      </c>
    </row>
    <row r="33" spans="1:57" ht="27" customHeight="1" thickBot="1" x14ac:dyDescent="0.2">
      <c r="B33" s="222">
        <f t="shared" si="3"/>
        <v>10</v>
      </c>
      <c r="C33" s="172"/>
      <c r="D33" s="172"/>
      <c r="E33" s="96"/>
      <c r="F33" s="172"/>
      <c r="G33" s="123"/>
      <c r="H33" s="123"/>
      <c r="I33" s="128"/>
      <c r="J33" s="143" t="str">
        <f>IF(E33="","",LEN(E33)-LEN(SUBSTITUTE(SUBSTITUTE(E33," ",),"　",)))</f>
        <v/>
      </c>
      <c r="K33" s="87" t="s">
        <v>132</v>
      </c>
      <c r="L33" s="134">
        <f t="shared" si="4"/>
        <v>0</v>
      </c>
      <c r="M33" s="135">
        <f>COUNTIF($AT$15:$AV$114,M$12&amp;$K33)</f>
        <v>0</v>
      </c>
      <c r="P33" s="1" t="str">
        <f>IF($B$4="","",IF($B$4="中学",$B$4&amp;C33,IF($B$4="高校",$B$4&amp;C33,C33)))</f>
        <v/>
      </c>
      <c r="R33" s="61" t="s">
        <v>174</v>
      </c>
      <c r="W33" s="61"/>
      <c r="AA33" s="2">
        <f>COUNTA(G33,H33,I33)</f>
        <v>0</v>
      </c>
      <c r="AB33" s="3">
        <v>10</v>
      </c>
      <c r="AC33" s="97" t="str">
        <f>IF(D33="","",C33&amp;D33)</f>
        <v/>
      </c>
      <c r="AD33" s="97">
        <f>IF(AC33="",1,AC33)</f>
        <v>1</v>
      </c>
      <c r="AE33" s="97">
        <f>IF(ISERROR(VLOOKUP(AD33,$AC$13:AC32,1,FALSE)),0,VLOOKUP(AD33,$AC$13:AC32,1,FALSE))</f>
        <v>0</v>
      </c>
      <c r="AF33" s="97">
        <f>IF(AE33&gt;1,1,0)</f>
        <v>0</v>
      </c>
      <c r="AG33" s="97" t="str">
        <f>D33&amp;E33</f>
        <v/>
      </c>
      <c r="AH33" s="97">
        <f>IF(AG33="",1,AG33)</f>
        <v>1</v>
      </c>
      <c r="AI33" s="97" t="str">
        <f>C33&amp;D33&amp;E33</f>
        <v/>
      </c>
      <c r="AJ33" s="97">
        <f>IF(AI33="",1,AI33)</f>
        <v>1</v>
      </c>
      <c r="AK33" s="106">
        <f>IF(ISERROR(VLOOKUP(AJ33,$AI$13:AI32,1,FALSE)),0,VLOOKUP(AJ33,$AI$13:AI32,1,FALSE))</f>
        <v>0</v>
      </c>
      <c r="AL33" s="106">
        <f>IF(AK33&gt;1,1,0)</f>
        <v>0</v>
      </c>
      <c r="AM33" s="106">
        <f>AF33-AL33</f>
        <v>0</v>
      </c>
      <c r="AN33" s="3" t="str">
        <f>IF(AD33=AE33,1,"")</f>
        <v/>
      </c>
      <c r="AO33" s="3">
        <f>C33</f>
        <v>0</v>
      </c>
      <c r="AP33" s="3">
        <f>AO33</f>
        <v>0</v>
      </c>
      <c r="AQ33" s="3">
        <f>AP33</f>
        <v>0</v>
      </c>
      <c r="AT33" s="98" t="str">
        <f>C33&amp;G33</f>
        <v/>
      </c>
      <c r="AU33" s="98" t="str">
        <f>$C33&amp;H33</f>
        <v/>
      </c>
      <c r="AV33" s="98" t="str">
        <f>$C33&amp;I33</f>
        <v/>
      </c>
      <c r="AW33" s="100" t="str">
        <f t="shared" si="2"/>
        <v/>
      </c>
      <c r="AX33" s="101">
        <f>IF(F33="",1,1)</f>
        <v>1</v>
      </c>
      <c r="AY33" s="102" t="str">
        <f>IF(G33="","",1)</f>
        <v/>
      </c>
      <c r="AZ33" s="90" t="s">
        <v>133</v>
      </c>
      <c r="BA33" s="91" t="s">
        <v>98</v>
      </c>
      <c r="BB33" s="99" t="s">
        <v>24</v>
      </c>
      <c r="BC33" s="90" t="s">
        <v>133</v>
      </c>
      <c r="BD33" s="88">
        <f t="shared" si="5"/>
        <v>0</v>
      </c>
      <c r="BE33" s="99" t="s">
        <v>24</v>
      </c>
    </row>
    <row r="34" spans="1:57" ht="27" customHeight="1" thickBot="1" x14ac:dyDescent="0.2">
      <c r="B34" s="219"/>
      <c r="C34" s="173"/>
      <c r="D34" s="173"/>
      <c r="E34" s="112"/>
      <c r="F34" s="173"/>
      <c r="G34" s="124"/>
      <c r="H34" s="124"/>
      <c r="I34" s="129"/>
      <c r="K34" s="87" t="s">
        <v>80</v>
      </c>
      <c r="L34" s="134">
        <f t="shared" si="4"/>
        <v>0</v>
      </c>
      <c r="M34" s="136" t="s">
        <v>24</v>
      </c>
      <c r="R34" s="61" t="s">
        <v>184</v>
      </c>
      <c r="X34" s="66"/>
      <c r="AC34" s="104"/>
      <c r="AD34" s="104"/>
      <c r="AE34" s="104"/>
      <c r="AF34" s="104"/>
      <c r="AG34" s="104"/>
      <c r="AH34" s="104"/>
      <c r="AI34" s="104"/>
      <c r="AJ34" s="104"/>
      <c r="AK34" s="106"/>
      <c r="AL34" s="106"/>
      <c r="AM34" s="106"/>
      <c r="AT34" s="105"/>
      <c r="AU34" s="105"/>
      <c r="AV34" s="105"/>
      <c r="AW34" s="100" t="str">
        <f t="shared" si="2"/>
        <v/>
      </c>
      <c r="AX34" s="106" t="str">
        <f>IF(AND(AY33=1,AW34=""),1,"")</f>
        <v/>
      </c>
      <c r="AY34" s="106" t="str">
        <f>IF(AND(AY33=1,AX33=""),1,"")</f>
        <v/>
      </c>
      <c r="AZ34" s="90" t="s">
        <v>117</v>
      </c>
      <c r="BA34" s="91" t="s">
        <v>98</v>
      </c>
      <c r="BB34" s="99" t="s">
        <v>24</v>
      </c>
      <c r="BC34" s="90" t="s">
        <v>117</v>
      </c>
      <c r="BD34" s="88">
        <f t="shared" si="5"/>
        <v>0</v>
      </c>
      <c r="BE34" s="99" t="s">
        <v>24</v>
      </c>
    </row>
    <row r="35" spans="1:57" ht="27" customHeight="1" thickBot="1" x14ac:dyDescent="0.2">
      <c r="A35" s="58">
        <f>COUNTA(E35,E37,E39,E41,E43,E45,E47,E49,E51,E53)</f>
        <v>0</v>
      </c>
      <c r="B35" s="219">
        <f t="shared" si="3"/>
        <v>11</v>
      </c>
      <c r="C35" s="221"/>
      <c r="D35" s="174"/>
      <c r="E35" s="113"/>
      <c r="F35" s="221"/>
      <c r="G35" s="126"/>
      <c r="H35" s="126"/>
      <c r="I35" s="130"/>
      <c r="J35" s="143" t="str">
        <f>IF(E35="","",LEN(E35)-LEN(SUBSTITUTE(SUBSTITUTE(E35," ",),"　",)))</f>
        <v/>
      </c>
      <c r="K35" s="87" t="s">
        <v>114</v>
      </c>
      <c r="L35" s="134">
        <f t="shared" si="4"/>
        <v>0</v>
      </c>
      <c r="M35" s="136" t="s">
        <v>24</v>
      </c>
      <c r="P35" s="1" t="str">
        <f>IF($B$4="","",IF($B$4="中学",$B$4&amp;C35,IF($B$4="高校",$B$4&amp;C35,C35)))</f>
        <v/>
      </c>
      <c r="R35" s="61" t="s">
        <v>185</v>
      </c>
      <c r="V35" s="114"/>
      <c r="AA35" s="2">
        <f>COUNTA(G35,H35,I35)</f>
        <v>0</v>
      </c>
      <c r="AB35" s="3">
        <v>11</v>
      </c>
      <c r="AC35" s="97" t="str">
        <f>IF(D35="","",C35&amp;D35)</f>
        <v/>
      </c>
      <c r="AD35" s="97">
        <f>IF(AC35="",1,AC35)</f>
        <v>1</v>
      </c>
      <c r="AE35" s="97">
        <f>IF(ISERROR(VLOOKUP(AD35,$AC$13:AC34,1,FALSE)),0,VLOOKUP(AD35,$AC$13:AC34,1,FALSE))</f>
        <v>0</v>
      </c>
      <c r="AF35" s="97">
        <f>IF(AE35&gt;1,1,0)</f>
        <v>0</v>
      </c>
      <c r="AG35" s="97" t="str">
        <f>D35&amp;E35</f>
        <v/>
      </c>
      <c r="AH35" s="97">
        <f>IF(AG35="",1,AG35)</f>
        <v>1</v>
      </c>
      <c r="AI35" s="97" t="str">
        <f>C35&amp;D35&amp;E35</f>
        <v/>
      </c>
      <c r="AJ35" s="97">
        <f>IF(AI35="",1,AI35)</f>
        <v>1</v>
      </c>
      <c r="AK35" s="106">
        <f>IF(ISERROR(VLOOKUP(AJ35,$AI$13:AI34,1,FALSE)),0,VLOOKUP(AJ35,$AI$13:AI34,1,FALSE))</f>
        <v>0</v>
      </c>
      <c r="AL35" s="106">
        <f>IF(AK35&gt;1,1,0)</f>
        <v>0</v>
      </c>
      <c r="AM35" s="106">
        <f>AF35-AL35</f>
        <v>0</v>
      </c>
      <c r="AN35" s="3" t="str">
        <f>IF(AD35=AE35,1,"")</f>
        <v/>
      </c>
      <c r="AO35" s="3">
        <f>C35</f>
        <v>0</v>
      </c>
      <c r="AP35" s="3">
        <f>AO35</f>
        <v>0</v>
      </c>
      <c r="AQ35" s="3">
        <f>AP35</f>
        <v>0</v>
      </c>
      <c r="AT35" s="98" t="str">
        <f>C35&amp;G35</f>
        <v/>
      </c>
      <c r="AU35" s="98" t="str">
        <f>$C35&amp;H35</f>
        <v/>
      </c>
      <c r="AV35" s="98" t="str">
        <f>$C35&amp;I35</f>
        <v/>
      </c>
      <c r="AW35" s="100" t="str">
        <f t="shared" si="2"/>
        <v/>
      </c>
      <c r="AX35" s="101">
        <f>IF(F35="",1,1)</f>
        <v>1</v>
      </c>
      <c r="AY35" s="102" t="str">
        <f>IF(G35="","",1)</f>
        <v/>
      </c>
      <c r="AZ35" s="90" t="s">
        <v>113</v>
      </c>
      <c r="BA35" s="91" t="s">
        <v>98</v>
      </c>
      <c r="BB35" s="99" t="s">
        <v>24</v>
      </c>
      <c r="BC35" s="90" t="s">
        <v>113</v>
      </c>
      <c r="BD35" s="88">
        <f t="shared" si="5"/>
        <v>0</v>
      </c>
      <c r="BE35" s="99" t="s">
        <v>24</v>
      </c>
    </row>
    <row r="36" spans="1:57" ht="27" customHeight="1" x14ac:dyDescent="0.15">
      <c r="A36" s="103">
        <f>COUNTA(G35,G37,G39,G41,G43,G45,G47,G49,G51,G53)</f>
        <v>0</v>
      </c>
      <c r="B36" s="220"/>
      <c r="C36" s="172"/>
      <c r="D36" s="172"/>
      <c r="E36" s="96"/>
      <c r="F36" s="172"/>
      <c r="G36" s="123"/>
      <c r="H36" s="123"/>
      <c r="I36" s="128"/>
      <c r="K36" s="87" t="s">
        <v>67</v>
      </c>
      <c r="L36" s="134">
        <f t="shared" si="4"/>
        <v>0</v>
      </c>
      <c r="M36" s="136" t="s">
        <v>24</v>
      </c>
      <c r="R36" s="61" t="s">
        <v>214</v>
      </c>
      <c r="V36" s="114"/>
      <c r="AC36" s="104"/>
      <c r="AD36" s="104"/>
      <c r="AE36" s="104"/>
      <c r="AF36" s="104"/>
      <c r="AG36" s="104"/>
      <c r="AH36" s="104"/>
      <c r="AI36" s="104"/>
      <c r="AJ36" s="104"/>
      <c r="AK36" s="106"/>
      <c r="AL36" s="106"/>
      <c r="AM36" s="106"/>
      <c r="AT36" s="105"/>
      <c r="AU36" s="105"/>
      <c r="AV36" s="105"/>
      <c r="AW36" s="100" t="str">
        <f t="shared" si="2"/>
        <v/>
      </c>
      <c r="AX36" s="106" t="str">
        <f>IF(AND(AY35=1,AW36=""),1,"")</f>
        <v/>
      </c>
      <c r="AY36" s="106" t="str">
        <f>IF(AND(AY35=1,AX35=""),1,"")</f>
        <v/>
      </c>
      <c r="AZ36" s="90" t="s">
        <v>118</v>
      </c>
      <c r="BA36" s="91" t="s">
        <v>98</v>
      </c>
      <c r="BB36" s="99" t="s">
        <v>24</v>
      </c>
      <c r="BC36" s="90" t="s">
        <v>118</v>
      </c>
      <c r="BD36" s="88">
        <f t="shared" si="5"/>
        <v>0</v>
      </c>
      <c r="BE36" s="99" t="s">
        <v>24</v>
      </c>
    </row>
    <row r="37" spans="1:57" ht="27" customHeight="1" x14ac:dyDescent="0.15">
      <c r="B37" s="175">
        <f t="shared" si="3"/>
        <v>12</v>
      </c>
      <c r="C37" s="172"/>
      <c r="D37" s="172"/>
      <c r="E37" s="96"/>
      <c r="F37" s="172"/>
      <c r="G37" s="123"/>
      <c r="H37" s="123"/>
      <c r="I37" s="128"/>
      <c r="J37" s="143" t="str">
        <f>IF(E37="","",LEN(E37)-LEN(SUBSTITUTE(SUBSTITUTE(E37," ",),"　",)))</f>
        <v/>
      </c>
      <c r="K37" s="87" t="s">
        <v>86</v>
      </c>
      <c r="L37" s="137" t="s">
        <v>24</v>
      </c>
      <c r="M37" s="135">
        <f>COUNTIF($AT$15:$AV$114,M$12&amp;$K37)</f>
        <v>0</v>
      </c>
      <c r="P37" s="1" t="str">
        <f>IF($B$4="","",IF($B$4="中学",$B$4&amp;C37,IF($B$4="高校",$B$4&amp;C37,C37)))</f>
        <v/>
      </c>
      <c r="V37" s="115"/>
      <c r="AA37" s="2">
        <f>COUNTA(G37,H37,I37)</f>
        <v>0</v>
      </c>
      <c r="AB37" s="3">
        <v>12</v>
      </c>
      <c r="AC37" s="97" t="str">
        <f>IF(D37="","",C37&amp;D37)</f>
        <v/>
      </c>
      <c r="AD37" s="97">
        <f>IF(AC37="",1,AC37)</f>
        <v>1</v>
      </c>
      <c r="AE37" s="97">
        <f>IF(ISERROR(VLOOKUP(AD37,$AC$13:AC36,1,FALSE)),0,VLOOKUP(AD37,$AC$13:AC36,1,FALSE))</f>
        <v>0</v>
      </c>
      <c r="AF37" s="97">
        <f>IF(AE37&gt;1,1,0)</f>
        <v>0</v>
      </c>
      <c r="AG37" s="97" t="str">
        <f>D37&amp;E37</f>
        <v/>
      </c>
      <c r="AH37" s="97">
        <f>IF(AG37="",1,AG37)</f>
        <v>1</v>
      </c>
      <c r="AI37" s="97" t="str">
        <f>C37&amp;D37&amp;E37</f>
        <v/>
      </c>
      <c r="AJ37" s="97">
        <f>IF(AI37="",1,AI37)</f>
        <v>1</v>
      </c>
      <c r="AK37" s="106">
        <f>IF(ISERROR(VLOOKUP(AJ37,$AI$13:AI36,1,FALSE)),0,VLOOKUP(AJ37,$AI$13:AI36,1,FALSE))</f>
        <v>0</v>
      </c>
      <c r="AL37" s="106">
        <f>IF(AK37&gt;1,1,0)</f>
        <v>0</v>
      </c>
      <c r="AM37" s="106">
        <f>AF37-AL37</f>
        <v>0</v>
      </c>
      <c r="AN37" s="3" t="str">
        <f>IF(AD37=AE37,1,"")</f>
        <v/>
      </c>
      <c r="AO37" s="3">
        <f>C37</f>
        <v>0</v>
      </c>
      <c r="AP37" s="3">
        <f>AO37</f>
        <v>0</v>
      </c>
      <c r="AQ37" s="3">
        <f>AP37</f>
        <v>0</v>
      </c>
      <c r="AT37" s="98" t="str">
        <f>C37&amp;G37</f>
        <v/>
      </c>
      <c r="AU37" s="98" t="str">
        <f>$C37&amp;H37</f>
        <v/>
      </c>
      <c r="AV37" s="98" t="str">
        <f>$C37&amp;I37</f>
        <v/>
      </c>
      <c r="AW37" s="100" t="str">
        <f t="shared" si="2"/>
        <v/>
      </c>
      <c r="AX37" s="101">
        <f>IF(F37="",1,1)</f>
        <v>1</v>
      </c>
      <c r="AY37" s="102" t="str">
        <f>IF(G37="","",1)</f>
        <v/>
      </c>
      <c r="AZ37" s="90" t="s">
        <v>85</v>
      </c>
      <c r="BA37" s="99" t="s">
        <v>24</v>
      </c>
      <c r="BB37" s="91" t="s">
        <v>98</v>
      </c>
      <c r="BC37" s="90" t="s">
        <v>85</v>
      </c>
      <c r="BD37" s="99" t="s">
        <v>24</v>
      </c>
      <c r="BE37" s="88">
        <f>IF(M37-BB37&gt;0,1,0)</f>
        <v>0</v>
      </c>
    </row>
    <row r="38" spans="1:57" ht="27" customHeight="1" x14ac:dyDescent="0.15">
      <c r="B38" s="176"/>
      <c r="C38" s="172"/>
      <c r="D38" s="172"/>
      <c r="E38" s="96"/>
      <c r="F38" s="172"/>
      <c r="G38" s="123"/>
      <c r="H38" s="123"/>
      <c r="I38" s="128"/>
      <c r="K38" s="87" t="s">
        <v>68</v>
      </c>
      <c r="L38" s="134">
        <f>COUNTIF($AT$15:$AV$114,L$12&amp;$K38)</f>
        <v>0</v>
      </c>
      <c r="M38" s="135">
        <f>COUNTIF($AT$15:$AV$114,M$12&amp;$K38)</f>
        <v>0</v>
      </c>
      <c r="V38" s="114"/>
      <c r="W38" s="57"/>
      <c r="AC38" s="104"/>
      <c r="AD38" s="104"/>
      <c r="AE38" s="104"/>
      <c r="AF38" s="104"/>
      <c r="AG38" s="104"/>
      <c r="AH38" s="104"/>
      <c r="AI38" s="104"/>
      <c r="AJ38" s="104"/>
      <c r="AK38" s="106"/>
      <c r="AL38" s="106"/>
      <c r="AM38" s="106"/>
      <c r="AT38" s="105"/>
      <c r="AU38" s="105"/>
      <c r="AV38" s="105"/>
      <c r="AW38" s="100" t="str">
        <f t="shared" si="2"/>
        <v/>
      </c>
      <c r="AX38" s="106" t="str">
        <f>IF(AND(AY37=1,AW38=""),1,"")</f>
        <v/>
      </c>
      <c r="AY38" s="106" t="str">
        <f>IF(AND(AY37=1,AX37=""),1,"")</f>
        <v/>
      </c>
      <c r="AZ38" s="90" t="s">
        <v>119</v>
      </c>
      <c r="BA38" s="91" t="s">
        <v>98</v>
      </c>
      <c r="BB38" s="91" t="s">
        <v>98</v>
      </c>
      <c r="BC38" s="90" t="s">
        <v>119</v>
      </c>
      <c r="BD38" s="88">
        <f>IF(L38-BA38&gt;0,1,0)</f>
        <v>0</v>
      </c>
      <c r="BE38" s="88">
        <f>IF(M38-BB38&gt;0,1,0)</f>
        <v>0</v>
      </c>
    </row>
    <row r="39" spans="1:57" ht="27" customHeight="1" x14ac:dyDescent="0.15">
      <c r="B39" s="175">
        <f t="shared" si="3"/>
        <v>13</v>
      </c>
      <c r="C39" s="172"/>
      <c r="D39" s="172"/>
      <c r="E39" s="96"/>
      <c r="F39" s="172"/>
      <c r="G39" s="123"/>
      <c r="H39" s="123"/>
      <c r="I39" s="128"/>
      <c r="J39" s="143" t="str">
        <f>IF(E39="","",LEN(E39)-LEN(SUBSTITUTE(SUBSTITUTE(E39," ",),"　",)))</f>
        <v/>
      </c>
      <c r="K39" s="87" t="s">
        <v>171</v>
      </c>
      <c r="L39" s="134">
        <f>COUNTIF($AT$15:$AV$114,L$12&amp;$K39)</f>
        <v>0</v>
      </c>
      <c r="M39" s="136" t="s">
        <v>24</v>
      </c>
      <c r="N39" s="118"/>
      <c r="O39" s="118"/>
      <c r="P39" s="1" t="str">
        <f>IF($B$4="","",IF($B$4="中学",$B$4&amp;C39,IF($B$4="高校",$B$4&amp;C39,C39)))</f>
        <v/>
      </c>
      <c r="V39" s="114"/>
      <c r="W39" s="57"/>
      <c r="AA39" s="2">
        <f>COUNTA(G39,H39,I39)</f>
        <v>0</v>
      </c>
      <c r="AB39" s="3">
        <v>13</v>
      </c>
      <c r="AC39" s="97" t="str">
        <f>IF(D39="","",C39&amp;D39)</f>
        <v/>
      </c>
      <c r="AD39" s="97">
        <f>IF(AC39="",1,AC39)</f>
        <v>1</v>
      </c>
      <c r="AE39" s="97">
        <f>IF(ISERROR(VLOOKUP(AD39,$AC$13:AC38,1,FALSE)),0,VLOOKUP(AD39,$AC$13:AC38,1,FALSE))</f>
        <v>0</v>
      </c>
      <c r="AF39" s="97">
        <f>IF(AE39&gt;1,1,0)</f>
        <v>0</v>
      </c>
      <c r="AG39" s="97" t="str">
        <f>D39&amp;E39</f>
        <v/>
      </c>
      <c r="AH39" s="97">
        <f>IF(AG39="",1,AG39)</f>
        <v>1</v>
      </c>
      <c r="AI39" s="97" t="str">
        <f>C39&amp;D39&amp;E39</f>
        <v/>
      </c>
      <c r="AJ39" s="97">
        <f>IF(AI39="",1,AI39)</f>
        <v>1</v>
      </c>
      <c r="AK39" s="106">
        <f>IF(ISERROR(VLOOKUP(AJ39,$AI$13:AI38,1,FALSE)),0,VLOOKUP(AJ39,$AI$13:AI38,1,FALSE))</f>
        <v>0</v>
      </c>
      <c r="AL39" s="106">
        <f>IF(AK39&gt;1,1,0)</f>
        <v>0</v>
      </c>
      <c r="AM39" s="106">
        <f>AF39-AL39</f>
        <v>0</v>
      </c>
      <c r="AN39" s="3" t="str">
        <f>IF(AD39=AE39,1,"")</f>
        <v/>
      </c>
      <c r="AO39" s="3">
        <f>C39</f>
        <v>0</v>
      </c>
      <c r="AP39" s="3">
        <f>AO39</f>
        <v>0</v>
      </c>
      <c r="AQ39" s="3">
        <f>AP39</f>
        <v>0</v>
      </c>
      <c r="AT39" s="98" t="str">
        <f>C39&amp;G39</f>
        <v/>
      </c>
      <c r="AU39" s="98" t="str">
        <f>$C39&amp;H39</f>
        <v/>
      </c>
      <c r="AV39" s="98" t="str">
        <f>$C39&amp;I39</f>
        <v/>
      </c>
      <c r="AW39" s="100" t="str">
        <f t="shared" si="2"/>
        <v/>
      </c>
      <c r="AX39" s="101">
        <f>IF(F39="",1,1)</f>
        <v>1</v>
      </c>
      <c r="AY39" s="102" t="str">
        <f>IF(G39="","",1)</f>
        <v/>
      </c>
      <c r="AZ39" s="90" t="s">
        <v>167</v>
      </c>
      <c r="BA39" s="91" t="s">
        <v>98</v>
      </c>
      <c r="BB39" s="99" t="s">
        <v>24</v>
      </c>
      <c r="BC39" s="90" t="s">
        <v>167</v>
      </c>
      <c r="BD39" s="88">
        <f>IF(L39-BA39&gt;0,1,0)</f>
        <v>0</v>
      </c>
      <c r="BE39" s="99" t="s">
        <v>24</v>
      </c>
    </row>
    <row r="40" spans="1:57" ht="27" customHeight="1" x14ac:dyDescent="0.15">
      <c r="B40" s="176"/>
      <c r="C40" s="172"/>
      <c r="D40" s="172"/>
      <c r="E40" s="96"/>
      <c r="F40" s="172"/>
      <c r="G40" s="123"/>
      <c r="H40" s="123"/>
      <c r="I40" s="128"/>
      <c r="K40" s="87" t="s">
        <v>173</v>
      </c>
      <c r="L40" s="134">
        <f>COUNTIF($AT$15:$AV$114,L$12&amp;$K40)</f>
        <v>0</v>
      </c>
      <c r="M40" s="136" t="s">
        <v>24</v>
      </c>
      <c r="N40" s="118"/>
      <c r="O40" s="118"/>
      <c r="V40" s="114"/>
      <c r="W40" s="57"/>
      <c r="AC40" s="104"/>
      <c r="AD40" s="104"/>
      <c r="AE40" s="104"/>
      <c r="AF40" s="104"/>
      <c r="AG40" s="104"/>
      <c r="AH40" s="104"/>
      <c r="AI40" s="104"/>
      <c r="AJ40" s="104"/>
      <c r="AK40" s="106"/>
      <c r="AL40" s="106"/>
      <c r="AM40" s="106"/>
      <c r="AT40" s="105"/>
      <c r="AU40" s="105"/>
      <c r="AV40" s="105"/>
      <c r="AW40" s="100" t="str">
        <f t="shared" si="2"/>
        <v/>
      </c>
      <c r="AX40" s="106" t="str">
        <f>IF(AND(AY39=1,AW40=""),1,"")</f>
        <v/>
      </c>
      <c r="AY40" s="106" t="str">
        <f>IF(AND(AY39=1,AX39=""),1,"")</f>
        <v/>
      </c>
      <c r="AZ40" s="90" t="s">
        <v>168</v>
      </c>
      <c r="BA40" s="91" t="s">
        <v>98</v>
      </c>
      <c r="BB40" s="99" t="s">
        <v>24</v>
      </c>
      <c r="BC40" s="90" t="s">
        <v>168</v>
      </c>
      <c r="BD40" s="88">
        <f>IF(L40-BA40&gt;0,1,0)</f>
        <v>0</v>
      </c>
      <c r="BE40" s="99" t="s">
        <v>24</v>
      </c>
    </row>
    <row r="41" spans="1:57" ht="27" customHeight="1" x14ac:dyDescent="0.15">
      <c r="B41" s="175">
        <f t="shared" si="3"/>
        <v>14</v>
      </c>
      <c r="C41" s="172"/>
      <c r="D41" s="172"/>
      <c r="E41" s="96"/>
      <c r="F41" s="172"/>
      <c r="G41" s="123"/>
      <c r="H41" s="123"/>
      <c r="I41" s="128"/>
      <c r="J41" s="143" t="str">
        <f>IF(E41="","",LEN(E41)-LEN(SUBSTITUTE(SUBSTITUTE(E41," ",),"　",)))</f>
        <v/>
      </c>
      <c r="K41" s="87" t="s">
        <v>175</v>
      </c>
      <c r="L41" s="134">
        <f>COUNTIF($AT$15:$AV$114,L$12&amp;$K41)</f>
        <v>0</v>
      </c>
      <c r="M41" s="136" t="s">
        <v>24</v>
      </c>
      <c r="N41" s="118"/>
      <c r="O41" s="118"/>
      <c r="P41" s="1" t="str">
        <f>IF($B$4="","",IF($B$4="中学",$B$4&amp;C41,IF($B$4="高校",$B$4&amp;C41,C41)))</f>
        <v/>
      </c>
      <c r="V41" s="114"/>
      <c r="W41" s="57"/>
      <c r="AA41" s="2">
        <f>COUNTA(G41,H41,I41)</f>
        <v>0</v>
      </c>
      <c r="AB41" s="3">
        <v>14</v>
      </c>
      <c r="AC41" s="97" t="str">
        <f>IF(D41="","",C41&amp;D41)</f>
        <v/>
      </c>
      <c r="AD41" s="97">
        <f>IF(AC41="",1,AC41)</f>
        <v>1</v>
      </c>
      <c r="AE41" s="97">
        <f>IF(ISERROR(VLOOKUP(AD41,$AC$13:AC40,1,FALSE)),0,VLOOKUP(AD41,$AC$13:AC40,1,FALSE))</f>
        <v>0</v>
      </c>
      <c r="AF41" s="97">
        <f>IF(AE41&gt;1,1,0)</f>
        <v>0</v>
      </c>
      <c r="AG41" s="97" t="str">
        <f>D41&amp;E41</f>
        <v/>
      </c>
      <c r="AH41" s="97">
        <f>IF(AG41="",1,AG41)</f>
        <v>1</v>
      </c>
      <c r="AI41" s="97" t="str">
        <f>C41&amp;D41&amp;E41</f>
        <v/>
      </c>
      <c r="AJ41" s="97">
        <f>IF(AI41="",1,AI41)</f>
        <v>1</v>
      </c>
      <c r="AK41" s="106">
        <f>IF(ISERROR(VLOOKUP(AJ41,$AI$13:AI40,1,FALSE)),0,VLOOKUP(AJ41,$AI$13:AI40,1,FALSE))</f>
        <v>0</v>
      </c>
      <c r="AL41" s="106">
        <f>IF(AK41&gt;1,1,0)</f>
        <v>0</v>
      </c>
      <c r="AM41" s="106">
        <f>AF41-AL41</f>
        <v>0</v>
      </c>
      <c r="AN41" s="3" t="str">
        <f>IF(AD41=AE41,1,"")</f>
        <v/>
      </c>
      <c r="AO41" s="3">
        <f>C41</f>
        <v>0</v>
      </c>
      <c r="AP41" s="3">
        <f>AO41</f>
        <v>0</v>
      </c>
      <c r="AQ41" s="3">
        <f>AP41</f>
        <v>0</v>
      </c>
      <c r="AT41" s="98" t="str">
        <f>C41&amp;G41</f>
        <v/>
      </c>
      <c r="AU41" s="98" t="str">
        <f>$C41&amp;H41</f>
        <v/>
      </c>
      <c r="AV41" s="98" t="str">
        <f>$C41&amp;I41</f>
        <v/>
      </c>
      <c r="AW41" s="100" t="str">
        <f t="shared" si="2"/>
        <v/>
      </c>
      <c r="AX41" s="101">
        <f>IF(F41="",1,1)</f>
        <v>1</v>
      </c>
      <c r="AY41" s="102" t="str">
        <f>IF(G41="","",1)</f>
        <v/>
      </c>
      <c r="AZ41" s="90" t="s">
        <v>169</v>
      </c>
      <c r="BA41" s="91" t="s">
        <v>98</v>
      </c>
      <c r="BB41" s="99" t="s">
        <v>24</v>
      </c>
      <c r="BC41" s="90" t="s">
        <v>169</v>
      </c>
      <c r="BD41" s="88">
        <f>IF(L41-BA41&gt;0,1,0)</f>
        <v>0</v>
      </c>
      <c r="BE41" s="99" t="s">
        <v>24</v>
      </c>
    </row>
    <row r="42" spans="1:57" ht="27" customHeight="1" x14ac:dyDescent="0.15">
      <c r="B42" s="176"/>
      <c r="C42" s="172"/>
      <c r="D42" s="172"/>
      <c r="E42" s="96"/>
      <c r="F42" s="172"/>
      <c r="G42" s="123"/>
      <c r="H42" s="123"/>
      <c r="I42" s="128"/>
      <c r="K42" s="87" t="s">
        <v>177</v>
      </c>
      <c r="L42" s="137" t="s">
        <v>24</v>
      </c>
      <c r="M42" s="135">
        <f>COUNTIF($AT$15:$AV$114,M$12&amp;$K42)</f>
        <v>0</v>
      </c>
      <c r="N42" s="118"/>
      <c r="O42" s="118"/>
      <c r="V42" s="114"/>
      <c r="W42" s="57"/>
      <c r="AC42" s="104"/>
      <c r="AD42" s="104"/>
      <c r="AE42" s="104"/>
      <c r="AF42" s="104"/>
      <c r="AG42" s="104"/>
      <c r="AH42" s="104"/>
      <c r="AI42" s="104"/>
      <c r="AJ42" s="104"/>
      <c r="AK42" s="106"/>
      <c r="AL42" s="106"/>
      <c r="AM42" s="106"/>
      <c r="AT42" s="105"/>
      <c r="AU42" s="105"/>
      <c r="AV42" s="105"/>
      <c r="AW42" s="100" t="str">
        <f t="shared" si="2"/>
        <v/>
      </c>
      <c r="AX42" s="106" t="str">
        <f>IF(AND(AY41=1,AW42=""),1,"")</f>
        <v/>
      </c>
      <c r="AY42" s="106" t="str">
        <f>IF(AND(AY41=1,AX41=""),1,"")</f>
        <v/>
      </c>
      <c r="AZ42" s="90" t="s">
        <v>170</v>
      </c>
      <c r="BA42" s="99" t="s">
        <v>24</v>
      </c>
      <c r="BB42" s="91" t="s">
        <v>98</v>
      </c>
      <c r="BC42" s="90" t="s">
        <v>170</v>
      </c>
      <c r="BD42" s="99" t="s">
        <v>24</v>
      </c>
      <c r="BE42" s="88">
        <f>IF(M42-BB42&gt;0,1,0)</f>
        <v>0</v>
      </c>
    </row>
    <row r="43" spans="1:57" ht="27" customHeight="1" x14ac:dyDescent="0.15">
      <c r="B43" s="175">
        <f t="shared" si="3"/>
        <v>15</v>
      </c>
      <c r="C43" s="172"/>
      <c r="D43" s="172"/>
      <c r="E43" s="96"/>
      <c r="F43" s="172"/>
      <c r="G43" s="123"/>
      <c r="H43" s="123"/>
      <c r="I43" s="128"/>
      <c r="J43" s="143" t="str">
        <f>IF(E43="","",LEN(E43)-LEN(SUBSTITUTE(SUBSTITUTE(E43," ",),"　",)))</f>
        <v/>
      </c>
      <c r="K43" s="87" t="s">
        <v>180</v>
      </c>
      <c r="L43" s="134">
        <f>COUNTIF($AT$15:$AV$114,L$12&amp;$K43)</f>
        <v>0</v>
      </c>
      <c r="M43" s="136" t="s">
        <v>24</v>
      </c>
      <c r="N43" s="118"/>
      <c r="O43" s="118"/>
      <c r="P43" s="1" t="str">
        <f>IF($B$4="","",IF($B$4="中学",$B$4&amp;C43,IF($B$4="高校",$B$4&amp;C43,C43)))</f>
        <v/>
      </c>
      <c r="V43" s="114"/>
      <c r="W43" s="57"/>
      <c r="AA43" s="2">
        <f>COUNTA(G43,H43,I43)</f>
        <v>0</v>
      </c>
      <c r="AB43" s="3">
        <v>15</v>
      </c>
      <c r="AC43" s="97" t="str">
        <f>IF(D43="","",C43&amp;D43)</f>
        <v/>
      </c>
      <c r="AD43" s="97">
        <f>IF(AC43="",1,AC43)</f>
        <v>1</v>
      </c>
      <c r="AE43" s="97">
        <f>IF(ISERROR(VLOOKUP(AD43,$AC$13:AC42,1,FALSE)),0,VLOOKUP(AD43,$AC$13:AC42,1,FALSE))</f>
        <v>0</v>
      </c>
      <c r="AF43" s="97">
        <f>IF(AE43&gt;1,1,0)</f>
        <v>0</v>
      </c>
      <c r="AG43" s="97" t="str">
        <f>D43&amp;E43</f>
        <v/>
      </c>
      <c r="AH43" s="97">
        <f>IF(AG43="",1,AG43)</f>
        <v>1</v>
      </c>
      <c r="AI43" s="97" t="str">
        <f>C43&amp;D43&amp;E43</f>
        <v/>
      </c>
      <c r="AJ43" s="97">
        <f>IF(AI43="",1,AI43)</f>
        <v>1</v>
      </c>
      <c r="AK43" s="106">
        <f>IF(ISERROR(VLOOKUP(AJ43,$AI$13:AI42,1,FALSE)),0,VLOOKUP(AJ43,$AI$13:AI42,1,FALSE))</f>
        <v>0</v>
      </c>
      <c r="AL43" s="106">
        <f>IF(AK43&gt;1,1,0)</f>
        <v>0</v>
      </c>
      <c r="AM43" s="106">
        <f>AF43-AL43</f>
        <v>0</v>
      </c>
      <c r="AN43" s="3" t="str">
        <f>IF(AD43=AE43,1,"")</f>
        <v/>
      </c>
      <c r="AO43" s="3">
        <f>C43</f>
        <v>0</v>
      </c>
      <c r="AP43" s="3">
        <f>AO43</f>
        <v>0</v>
      </c>
      <c r="AQ43" s="3">
        <f>AP43</f>
        <v>0</v>
      </c>
      <c r="AT43" s="98" t="str">
        <f>C43&amp;G43</f>
        <v/>
      </c>
      <c r="AU43" s="98" t="str">
        <f>$C43&amp;H43</f>
        <v/>
      </c>
      <c r="AV43" s="98" t="str">
        <f>$C43&amp;I43</f>
        <v/>
      </c>
      <c r="AW43" s="100" t="str">
        <f t="shared" si="2"/>
        <v/>
      </c>
      <c r="AX43" s="101">
        <f>IF(F43="",1,1)</f>
        <v>1</v>
      </c>
      <c r="AY43" s="102" t="str">
        <f>IF(G43="","",1)</f>
        <v/>
      </c>
      <c r="AZ43" s="90" t="s">
        <v>179</v>
      </c>
      <c r="BA43" s="91" t="s">
        <v>98</v>
      </c>
      <c r="BB43" s="99" t="s">
        <v>24</v>
      </c>
      <c r="BC43" s="90" t="s">
        <v>179</v>
      </c>
      <c r="BD43" s="88">
        <f>IF(L43-BA43&gt;0,1,0)</f>
        <v>0</v>
      </c>
      <c r="BE43" s="99" t="s">
        <v>24</v>
      </c>
    </row>
    <row r="44" spans="1:57" ht="27" customHeight="1" x14ac:dyDescent="0.15">
      <c r="B44" s="176"/>
      <c r="C44" s="172"/>
      <c r="D44" s="172"/>
      <c r="E44" s="96"/>
      <c r="F44" s="172"/>
      <c r="G44" s="123"/>
      <c r="H44" s="123"/>
      <c r="I44" s="128"/>
      <c r="K44" s="87" t="s">
        <v>185</v>
      </c>
      <c r="L44" s="134">
        <f>COUNTIF($AT$15:$AV$114,L$12&amp;$K44)</f>
        <v>0</v>
      </c>
      <c r="M44" s="136" t="s">
        <v>24</v>
      </c>
      <c r="N44" s="118"/>
      <c r="O44" s="118"/>
      <c r="Q44" s="114"/>
      <c r="R44" s="114"/>
      <c r="S44" s="114"/>
      <c r="T44" s="114"/>
      <c r="U44" s="114"/>
      <c r="V44" s="114"/>
      <c r="W44" s="57"/>
      <c r="AC44" s="104"/>
      <c r="AD44" s="104"/>
      <c r="AE44" s="104"/>
      <c r="AF44" s="104"/>
      <c r="AG44" s="104"/>
      <c r="AH44" s="104"/>
      <c r="AI44" s="104"/>
      <c r="AJ44" s="104"/>
      <c r="AK44" s="106"/>
      <c r="AL44" s="106"/>
      <c r="AM44" s="106"/>
      <c r="AT44" s="105"/>
      <c r="AU44" s="105"/>
      <c r="AV44" s="105"/>
      <c r="AW44" s="100" t="str">
        <f t="shared" si="2"/>
        <v/>
      </c>
      <c r="AX44" s="106" t="str">
        <f>IF(AND(AY43=1,AW44=""),1,"")</f>
        <v/>
      </c>
      <c r="AY44" s="106" t="str">
        <f>IF(AND(AY43=1,AX43=""),1,"")</f>
        <v/>
      </c>
      <c r="AZ44" s="90" t="s">
        <v>181</v>
      </c>
      <c r="BA44" s="91" t="s">
        <v>98</v>
      </c>
      <c r="BB44" s="99" t="s">
        <v>24</v>
      </c>
      <c r="BC44" s="90" t="s">
        <v>181</v>
      </c>
      <c r="BD44" s="88">
        <f>IF(L44-BA44&gt;0,1,0)</f>
        <v>0</v>
      </c>
      <c r="BE44" s="99" t="s">
        <v>24</v>
      </c>
    </row>
    <row r="45" spans="1:57" ht="27" customHeight="1" x14ac:dyDescent="0.15">
      <c r="B45" s="175">
        <f t="shared" si="3"/>
        <v>16</v>
      </c>
      <c r="C45" s="172"/>
      <c r="D45" s="172"/>
      <c r="E45" s="96"/>
      <c r="F45" s="172"/>
      <c r="G45" s="123"/>
      <c r="H45" s="123"/>
      <c r="I45" s="128"/>
      <c r="J45" s="143" t="str">
        <f>IF(E45="","",LEN(E45)-LEN(SUBSTITUTE(SUBSTITUTE(E45," ",),"　",)))</f>
        <v/>
      </c>
      <c r="K45" s="87" t="s">
        <v>186</v>
      </c>
      <c r="L45" s="137" t="s">
        <v>24</v>
      </c>
      <c r="M45" s="135">
        <f>COUNTIF($AT$15:$AV$114,M$12&amp;$K45)</f>
        <v>0</v>
      </c>
      <c r="N45" s="118"/>
      <c r="O45" s="118"/>
      <c r="P45" s="1" t="str">
        <f>IF($B$4="","",IF($B$4="中学",$B$4&amp;C45,IF($B$4="高校",$B$4&amp;C45,C45)))</f>
        <v/>
      </c>
      <c r="Q45" s="114"/>
      <c r="R45" s="114"/>
      <c r="S45" s="114"/>
      <c r="T45" s="115"/>
      <c r="U45" s="115"/>
      <c r="V45" s="114"/>
      <c r="W45" s="57"/>
      <c r="AA45" s="2">
        <f>COUNTA(G45,H45,I45)</f>
        <v>0</v>
      </c>
      <c r="AB45" s="3">
        <v>16</v>
      </c>
      <c r="AC45" s="97" t="str">
        <f>IF(D45="","",C45&amp;D45)</f>
        <v/>
      </c>
      <c r="AD45" s="97">
        <f>IF(AC45="",1,AC45)</f>
        <v>1</v>
      </c>
      <c r="AE45" s="97">
        <f>IF(ISERROR(VLOOKUP(AD45,$AC$13:AC44,1,FALSE)),0,VLOOKUP(AD45,$AC$13:AC44,1,FALSE))</f>
        <v>0</v>
      </c>
      <c r="AF45" s="97">
        <f>IF(AE45&gt;1,1,0)</f>
        <v>0</v>
      </c>
      <c r="AG45" s="97" t="str">
        <f>D45&amp;E45</f>
        <v/>
      </c>
      <c r="AH45" s="97">
        <f>IF(AG45="",1,AG45)</f>
        <v>1</v>
      </c>
      <c r="AI45" s="97" t="str">
        <f>C45&amp;D45&amp;E45</f>
        <v/>
      </c>
      <c r="AJ45" s="97">
        <f>IF(AI45="",1,AI45)</f>
        <v>1</v>
      </c>
      <c r="AK45" s="106">
        <f>IF(ISERROR(VLOOKUP(AJ45,$AI$13:AI44,1,FALSE)),0,VLOOKUP(AJ45,$AI$13:AI44,1,FALSE))</f>
        <v>0</v>
      </c>
      <c r="AL45" s="106">
        <f>IF(AK45&gt;1,1,0)</f>
        <v>0</v>
      </c>
      <c r="AM45" s="106">
        <f>AF45-AL45</f>
        <v>0</v>
      </c>
      <c r="AN45" s="3" t="str">
        <f>IF(AD45=AE45,1,"")</f>
        <v/>
      </c>
      <c r="AO45" s="3">
        <f>C45</f>
        <v>0</v>
      </c>
      <c r="AP45" s="3">
        <f t="shared" ref="AP45:AQ49" si="6">AO45</f>
        <v>0</v>
      </c>
      <c r="AQ45" s="3">
        <f t="shared" si="6"/>
        <v>0</v>
      </c>
      <c r="AT45" s="98" t="str">
        <f>C45&amp;G45</f>
        <v/>
      </c>
      <c r="AU45" s="98" t="str">
        <f>$C45&amp;H45</f>
        <v/>
      </c>
      <c r="AV45" s="98" t="str">
        <f>$C45&amp;I45</f>
        <v/>
      </c>
      <c r="AW45" s="100" t="str">
        <f t="shared" si="2"/>
        <v/>
      </c>
      <c r="AX45" s="101">
        <f>IF(F45="",1,1)</f>
        <v>1</v>
      </c>
      <c r="AY45" s="102" t="str">
        <f>IF(G45="","",1)</f>
        <v/>
      </c>
      <c r="AZ45" s="90" t="s">
        <v>182</v>
      </c>
      <c r="BA45" s="99" t="s">
        <v>24</v>
      </c>
      <c r="BB45" s="91" t="s">
        <v>98</v>
      </c>
      <c r="BC45" s="90" t="s">
        <v>182</v>
      </c>
      <c r="BD45" s="99" t="s">
        <v>24</v>
      </c>
      <c r="BE45" s="88">
        <f>IF(M45-BB45&gt;0,1,0)</f>
        <v>0</v>
      </c>
    </row>
    <row r="46" spans="1:57" ht="27" customHeight="1" x14ac:dyDescent="0.15">
      <c r="B46" s="176"/>
      <c r="C46" s="172"/>
      <c r="D46" s="172"/>
      <c r="E46" s="96"/>
      <c r="F46" s="172"/>
      <c r="G46" s="123"/>
      <c r="H46" s="123"/>
      <c r="I46" s="128"/>
      <c r="K46" s="87" t="s">
        <v>210</v>
      </c>
      <c r="L46" s="134">
        <f>COUNTIF($AT$15:$AV$114,L$12&amp;$K46)</f>
        <v>0</v>
      </c>
      <c r="M46" s="136" t="s">
        <v>24</v>
      </c>
      <c r="N46" s="118"/>
      <c r="O46" s="118"/>
      <c r="Q46" s="114"/>
      <c r="R46" s="114"/>
      <c r="S46" s="114"/>
      <c r="T46" s="114"/>
      <c r="U46" s="114"/>
      <c r="V46" s="114"/>
      <c r="W46" s="57"/>
      <c r="AC46" s="104"/>
      <c r="AD46" s="104"/>
      <c r="AE46" s="104"/>
      <c r="AF46" s="104"/>
      <c r="AG46" s="104"/>
      <c r="AH46" s="104"/>
      <c r="AI46" s="104"/>
      <c r="AJ46" s="104"/>
      <c r="AK46" s="106"/>
      <c r="AL46" s="106"/>
      <c r="AM46" s="106"/>
      <c r="AP46" s="3">
        <f t="shared" si="6"/>
        <v>0</v>
      </c>
      <c r="AQ46" s="3">
        <f t="shared" si="6"/>
        <v>0</v>
      </c>
      <c r="AT46" s="105"/>
      <c r="AU46" s="105"/>
      <c r="AV46" s="105"/>
      <c r="AW46" s="100" t="str">
        <f t="shared" si="2"/>
        <v/>
      </c>
      <c r="AX46" s="106" t="str">
        <f>IF(AND(AY45=1,AW46=""),1,"")</f>
        <v/>
      </c>
      <c r="AY46" s="106" t="str">
        <f>IF(AND(AY45=1,AX45=""),1,"")</f>
        <v/>
      </c>
      <c r="AZ46" s="90" t="s">
        <v>210</v>
      </c>
      <c r="BA46" s="91" t="s">
        <v>98</v>
      </c>
      <c r="BB46" s="99" t="s">
        <v>24</v>
      </c>
      <c r="BC46" s="90" t="s">
        <v>210</v>
      </c>
      <c r="BD46" s="88">
        <f>IF(L46-BA46&gt;0,1,0)</f>
        <v>0</v>
      </c>
      <c r="BE46" s="99" t="s">
        <v>24</v>
      </c>
    </row>
    <row r="47" spans="1:57" ht="27" customHeight="1" x14ac:dyDescent="0.15">
      <c r="B47" s="175">
        <f t="shared" si="3"/>
        <v>17</v>
      </c>
      <c r="C47" s="172"/>
      <c r="D47" s="172"/>
      <c r="E47" s="96"/>
      <c r="F47" s="172"/>
      <c r="G47" s="123"/>
      <c r="H47" s="123"/>
      <c r="I47" s="128"/>
      <c r="J47" s="143" t="str">
        <f>IF(E47="","",LEN(E47)-LEN(SUBSTITUTE(SUBSTITUTE(E47," ",),"　",)))</f>
        <v/>
      </c>
      <c r="K47" s="139" t="s">
        <v>211</v>
      </c>
      <c r="L47" s="140" t="s">
        <v>24</v>
      </c>
      <c r="M47" s="141">
        <f>COUNTIF($AT$15:$AV$114,M$12&amp;$K47)</f>
        <v>0</v>
      </c>
      <c r="N47" s="118"/>
      <c r="O47" s="118"/>
      <c r="P47" s="1" t="str">
        <f>IF($B$4="","",IF($B$4="中学",$B$4&amp;C47,IF($B$4="高校",$B$4&amp;C47,C47)))</f>
        <v/>
      </c>
      <c r="Q47" s="114"/>
      <c r="R47" s="114"/>
      <c r="S47" s="114"/>
      <c r="T47" s="115"/>
      <c r="U47" s="115"/>
      <c r="V47" s="114"/>
      <c r="W47" s="57"/>
      <c r="AA47" s="2">
        <f>COUNTA(G47,H47,I47)</f>
        <v>0</v>
      </c>
      <c r="AB47" s="3">
        <v>17</v>
      </c>
      <c r="AC47" s="97" t="str">
        <f>IF(D47="","",C47&amp;D47)</f>
        <v/>
      </c>
      <c r="AD47" s="97">
        <f>IF(AC47="",1,AC47)</f>
        <v>1</v>
      </c>
      <c r="AE47" s="97">
        <f>IF(ISERROR(VLOOKUP(AD47,$AC$13:AC46,1,FALSE)),0,VLOOKUP(AD47,$AC$13:AC46,1,FALSE))</f>
        <v>0</v>
      </c>
      <c r="AF47" s="97">
        <f>IF(AE47&gt;1,1,0)</f>
        <v>0</v>
      </c>
      <c r="AG47" s="97" t="str">
        <f>D47&amp;E47</f>
        <v/>
      </c>
      <c r="AH47" s="97">
        <f>IF(AG47="",1,AG47)</f>
        <v>1</v>
      </c>
      <c r="AI47" s="97" t="str">
        <f>C47&amp;D47&amp;E47</f>
        <v/>
      </c>
      <c r="AJ47" s="97">
        <f>IF(AI47="",1,AI47)</f>
        <v>1</v>
      </c>
      <c r="AK47" s="106">
        <f>IF(ISERROR(VLOOKUP(AJ47,$AI$13:AI46,1,FALSE)),0,VLOOKUP(AJ47,$AI$13:AI46,1,FALSE))</f>
        <v>0</v>
      </c>
      <c r="AL47" s="106">
        <f>IF(AK47&gt;1,1,0)</f>
        <v>0</v>
      </c>
      <c r="AM47" s="106">
        <f>AF47-AL47</f>
        <v>0</v>
      </c>
      <c r="AN47" s="3" t="str">
        <f>IF(AD47=AE47,1,"")</f>
        <v/>
      </c>
      <c r="AO47" s="3">
        <f>C47</f>
        <v>0</v>
      </c>
      <c r="AP47" s="3">
        <f t="shared" si="6"/>
        <v>0</v>
      </c>
      <c r="AQ47" s="3">
        <f t="shared" si="6"/>
        <v>0</v>
      </c>
      <c r="AT47" s="98" t="str">
        <f>C47&amp;G47</f>
        <v/>
      </c>
      <c r="AU47" s="98" t="str">
        <f>$C47&amp;H47</f>
        <v/>
      </c>
      <c r="AV47" s="98" t="str">
        <f>$C47&amp;I47</f>
        <v/>
      </c>
      <c r="AW47" s="100" t="str">
        <f t="shared" ref="AW47:AW78" si="7">IF(E47="","",1)</f>
        <v/>
      </c>
      <c r="AX47" s="101">
        <f>IF(F47="",1,1)</f>
        <v>1</v>
      </c>
      <c r="AY47" s="102" t="str">
        <f>IF(G47="","",1)</f>
        <v/>
      </c>
      <c r="AZ47" s="90" t="s">
        <v>211</v>
      </c>
      <c r="BA47" s="99" t="s">
        <v>24</v>
      </c>
      <c r="BB47" s="91" t="s">
        <v>98</v>
      </c>
      <c r="BC47" s="90" t="s">
        <v>211</v>
      </c>
      <c r="BD47" s="99" t="s">
        <v>24</v>
      </c>
      <c r="BE47" s="88">
        <f>IF(M47-BB47&gt;0,1,0)</f>
        <v>0</v>
      </c>
    </row>
    <row r="48" spans="1:57" ht="27" customHeight="1" thickBot="1" x14ac:dyDescent="0.2">
      <c r="B48" s="176"/>
      <c r="C48" s="172"/>
      <c r="D48" s="172"/>
      <c r="E48" s="96"/>
      <c r="F48" s="172"/>
      <c r="G48" s="123"/>
      <c r="H48" s="123"/>
      <c r="I48" s="128"/>
      <c r="K48" s="108" t="s">
        <v>213</v>
      </c>
      <c r="L48" s="142">
        <f>COUNTIF($AT$15:$AV$114,L$12&amp;$K48)</f>
        <v>0</v>
      </c>
      <c r="M48" s="138">
        <f>COUNTIF($AT$15:$AV$114,M$12&amp;$K48)</f>
        <v>0</v>
      </c>
      <c r="N48" s="118"/>
      <c r="O48" s="118"/>
      <c r="Q48" s="114"/>
      <c r="R48" s="114"/>
      <c r="S48" s="114"/>
      <c r="T48" s="114"/>
      <c r="U48" s="114"/>
      <c r="V48" s="114"/>
      <c r="W48" s="57"/>
      <c r="AC48" s="104"/>
      <c r="AD48" s="104"/>
      <c r="AE48" s="104"/>
      <c r="AF48" s="104"/>
      <c r="AG48" s="104"/>
      <c r="AH48" s="104"/>
      <c r="AI48" s="104"/>
      <c r="AJ48" s="104"/>
      <c r="AK48" s="106"/>
      <c r="AL48" s="106"/>
      <c r="AM48" s="106"/>
      <c r="AP48" s="3">
        <f t="shared" si="6"/>
        <v>0</v>
      </c>
      <c r="AQ48" s="3">
        <f t="shared" si="6"/>
        <v>0</v>
      </c>
      <c r="AT48" s="105"/>
      <c r="AU48" s="105"/>
      <c r="AV48" s="105"/>
      <c r="AW48" s="100" t="str">
        <f t="shared" si="7"/>
        <v/>
      </c>
      <c r="AX48" s="106" t="str">
        <f>IF(AND(AY47=1,AW48=""),1,"")</f>
        <v/>
      </c>
      <c r="AY48" s="106" t="str">
        <f>IF(AND(AY47=1,AX47=""),1,"")</f>
        <v/>
      </c>
      <c r="AZ48" s="90" t="s">
        <v>212</v>
      </c>
      <c r="BA48" s="91" t="s">
        <v>98</v>
      </c>
      <c r="BB48" s="91" t="s">
        <v>98</v>
      </c>
      <c r="BC48" s="90" t="s">
        <v>212</v>
      </c>
      <c r="BD48" s="88">
        <f>IF(L48-BA48&gt;0,1,0)</f>
        <v>0</v>
      </c>
      <c r="BE48" s="88">
        <f>IF(M48-BB48&gt;0,1,0)</f>
        <v>0</v>
      </c>
    </row>
    <row r="49" spans="1:57" ht="27" customHeight="1" thickBot="1" x14ac:dyDescent="0.2">
      <c r="B49" s="175">
        <f t="shared" si="3"/>
        <v>18</v>
      </c>
      <c r="C49" s="172"/>
      <c r="D49" s="172"/>
      <c r="E49" s="96"/>
      <c r="F49" s="172"/>
      <c r="G49" s="123"/>
      <c r="H49" s="123"/>
      <c r="I49" s="128"/>
      <c r="J49" s="143" t="str">
        <f>IF(E49="","",LEN(E49)-LEN(SUBSTITUTE(SUBSTITUTE(E49," ",),"　",)))</f>
        <v/>
      </c>
      <c r="K49" s="116"/>
      <c r="L49" s="117"/>
      <c r="M49" s="117"/>
      <c r="N49" s="118"/>
      <c r="O49" s="118"/>
      <c r="P49" s="1" t="str">
        <f>IF($B$4="","",IF($B$4="中学",$B$4&amp;C49,IF($B$4="高校",$B$4&amp;C49,C49)))</f>
        <v/>
      </c>
      <c r="Q49" s="114"/>
      <c r="R49" s="114"/>
      <c r="S49" s="115"/>
      <c r="T49" s="115"/>
      <c r="U49" s="115"/>
      <c r="V49" s="114"/>
      <c r="W49" s="57"/>
      <c r="AA49" s="2">
        <f>COUNTA(G49,H49,I49)</f>
        <v>0</v>
      </c>
      <c r="AB49" s="3">
        <v>18</v>
      </c>
      <c r="AC49" s="97" t="str">
        <f>IF(D49="","",C49&amp;D49)</f>
        <v/>
      </c>
      <c r="AD49" s="97">
        <f>IF(AC49="",1,AC49)</f>
        <v>1</v>
      </c>
      <c r="AE49" s="97">
        <f>IF(ISERROR(VLOOKUP(AD49,$AC$13:AC48,1,FALSE)),0,VLOOKUP(AD49,$AC$13:AC48,1,FALSE))</f>
        <v>0</v>
      </c>
      <c r="AF49" s="97">
        <f>IF(AE49&gt;1,1,0)</f>
        <v>0</v>
      </c>
      <c r="AG49" s="97" t="str">
        <f>D49&amp;E49</f>
        <v/>
      </c>
      <c r="AH49" s="97">
        <f>IF(AG49="",1,AG49)</f>
        <v>1</v>
      </c>
      <c r="AI49" s="97" t="str">
        <f>C49&amp;D49&amp;E49</f>
        <v/>
      </c>
      <c r="AJ49" s="97">
        <f>IF(AI49="",1,AI49)</f>
        <v>1</v>
      </c>
      <c r="AK49" s="106">
        <f>IF(ISERROR(VLOOKUP(AJ49,$AI$13:AI48,1,FALSE)),0,VLOOKUP(AJ49,$AI$13:AI48,1,FALSE))</f>
        <v>0</v>
      </c>
      <c r="AL49" s="106">
        <f>IF(AK49&gt;1,1,0)</f>
        <v>0</v>
      </c>
      <c r="AM49" s="106">
        <f>AF49-AL49</f>
        <v>0</v>
      </c>
      <c r="AN49" s="3" t="str">
        <f>IF(AD49=AE49,1,"")</f>
        <v/>
      </c>
      <c r="AO49" s="3">
        <f>C49</f>
        <v>0</v>
      </c>
      <c r="AP49" s="3">
        <f t="shared" si="6"/>
        <v>0</v>
      </c>
      <c r="AQ49" s="3">
        <f t="shared" si="6"/>
        <v>0</v>
      </c>
      <c r="AT49" s="98" t="str">
        <f>C49&amp;G49</f>
        <v/>
      </c>
      <c r="AU49" s="98" t="str">
        <f>$C49&amp;H49</f>
        <v/>
      </c>
      <c r="AV49" s="98" t="str">
        <f>$C49&amp;I49</f>
        <v/>
      </c>
      <c r="AW49" s="100" t="str">
        <f t="shared" si="7"/>
        <v/>
      </c>
      <c r="AX49" s="101">
        <f>IF(F49="",1,1)</f>
        <v>1</v>
      </c>
      <c r="AY49" s="102" t="str">
        <f>IF(G49="","",1)</f>
        <v/>
      </c>
      <c r="AZ49" s="110"/>
      <c r="BA49" s="109" t="s">
        <v>24</v>
      </c>
      <c r="BB49" s="111"/>
      <c r="BC49" s="110"/>
      <c r="BD49" s="109" t="s">
        <v>24</v>
      </c>
      <c r="BE49" s="88"/>
    </row>
    <row r="50" spans="1:57" ht="27" customHeight="1" x14ac:dyDescent="0.15">
      <c r="B50" s="176"/>
      <c r="C50" s="172"/>
      <c r="D50" s="172"/>
      <c r="E50" s="96"/>
      <c r="F50" s="172"/>
      <c r="G50" s="123"/>
      <c r="H50" s="123"/>
      <c r="I50" s="128"/>
      <c r="K50" s="116"/>
      <c r="L50" s="117"/>
      <c r="M50" s="117"/>
      <c r="N50" s="118"/>
      <c r="O50" s="118"/>
      <c r="Q50" s="114"/>
      <c r="R50" s="114"/>
      <c r="S50" s="114"/>
      <c r="T50" s="115"/>
      <c r="U50" s="115"/>
      <c r="V50" s="114"/>
      <c r="W50" s="57"/>
      <c r="AC50" s="104"/>
      <c r="AD50" s="104"/>
      <c r="AE50" s="104"/>
      <c r="AF50" s="104"/>
      <c r="AG50" s="104"/>
      <c r="AH50" s="104"/>
      <c r="AI50" s="104"/>
      <c r="AJ50" s="104"/>
      <c r="AK50" s="106"/>
      <c r="AL50" s="106"/>
      <c r="AM50" s="106"/>
      <c r="AT50" s="105"/>
      <c r="AU50" s="105"/>
      <c r="AV50" s="105"/>
      <c r="AW50" s="100" t="str">
        <f t="shared" si="7"/>
        <v/>
      </c>
      <c r="AX50" s="106" t="str">
        <f>IF(AND(AY49=1,AW50=""),1,"")</f>
        <v/>
      </c>
      <c r="AY50" s="106" t="str">
        <f>IF(AND(AY49=1,AX49=""),1,"")</f>
        <v/>
      </c>
    </row>
    <row r="51" spans="1:57" ht="27" customHeight="1" x14ac:dyDescent="0.15">
      <c r="B51" s="175">
        <f t="shared" si="3"/>
        <v>19</v>
      </c>
      <c r="C51" s="172"/>
      <c r="D51" s="172"/>
      <c r="E51" s="96"/>
      <c r="F51" s="172"/>
      <c r="G51" s="123"/>
      <c r="H51" s="123"/>
      <c r="I51" s="128"/>
      <c r="J51" s="143" t="str">
        <f>IF(E51="","",LEN(E51)-LEN(SUBSTITUTE(SUBSTITUTE(E51," ",),"　",)))</f>
        <v/>
      </c>
      <c r="K51" s="116"/>
      <c r="L51" s="117"/>
      <c r="M51" s="117"/>
      <c r="N51" s="118"/>
      <c r="O51" s="118"/>
      <c r="P51" s="1" t="str">
        <f>IF($B$4="","",IF($B$4="中学",$B$4&amp;C51,IF($B$4="高校",$B$4&amp;C51,C51)))</f>
        <v/>
      </c>
      <c r="Q51" s="114"/>
      <c r="R51" s="114"/>
      <c r="S51" s="114"/>
      <c r="T51" s="115"/>
      <c r="U51" s="115"/>
      <c r="V51" s="114"/>
      <c r="W51" s="57"/>
      <c r="AA51" s="2">
        <f>COUNTA(G51,H51,I51)</f>
        <v>0</v>
      </c>
      <c r="AB51" s="3">
        <v>19</v>
      </c>
      <c r="AC51" s="97" t="str">
        <f>IF(D51="","",C51&amp;D51)</f>
        <v/>
      </c>
      <c r="AD51" s="97">
        <f>IF(AC51="",1,AC51)</f>
        <v>1</v>
      </c>
      <c r="AE51" s="97">
        <f>IF(ISERROR(VLOOKUP(AD51,$AC$13:AC50,1,FALSE)),0,VLOOKUP(AD51,$AC$13:AC50,1,FALSE))</f>
        <v>0</v>
      </c>
      <c r="AF51" s="97">
        <f>IF(AE51&gt;1,1,0)</f>
        <v>0</v>
      </c>
      <c r="AG51" s="97" t="str">
        <f>D51&amp;E51</f>
        <v/>
      </c>
      <c r="AH51" s="97">
        <f>IF(AG51="",1,AG51)</f>
        <v>1</v>
      </c>
      <c r="AI51" s="97" t="str">
        <f>C51&amp;D51&amp;E51</f>
        <v/>
      </c>
      <c r="AJ51" s="97">
        <f>IF(AI51="",1,AI51)</f>
        <v>1</v>
      </c>
      <c r="AK51" s="106">
        <f>IF(ISERROR(VLOOKUP(AJ51,$AI$13:AI50,1,FALSE)),0,VLOOKUP(AJ51,$AI$13:AI50,1,FALSE))</f>
        <v>0</v>
      </c>
      <c r="AL51" s="106">
        <f>IF(AK51&gt;1,1,0)</f>
        <v>0</v>
      </c>
      <c r="AM51" s="106">
        <f>AF51-AL51</f>
        <v>0</v>
      </c>
      <c r="AN51" s="3" t="str">
        <f>IF(AD51=AE51,1,"")</f>
        <v/>
      </c>
      <c r="AO51" s="3">
        <f>C51</f>
        <v>0</v>
      </c>
      <c r="AP51" s="3">
        <f>AO51</f>
        <v>0</v>
      </c>
      <c r="AQ51" s="3">
        <f>AP51</f>
        <v>0</v>
      </c>
      <c r="AT51" s="98" t="str">
        <f>C51&amp;G51</f>
        <v/>
      </c>
      <c r="AU51" s="98" t="str">
        <f>$C51&amp;H51</f>
        <v/>
      </c>
      <c r="AV51" s="98" t="str">
        <f>$C51&amp;I51</f>
        <v/>
      </c>
      <c r="AW51" s="100" t="str">
        <f t="shared" si="7"/>
        <v/>
      </c>
      <c r="AX51" s="101">
        <f>IF(F51="",1,1)</f>
        <v>1</v>
      </c>
      <c r="AY51" s="102" t="str">
        <f>IF(G51="","",1)</f>
        <v/>
      </c>
    </row>
    <row r="52" spans="1:57" ht="27" customHeight="1" x14ac:dyDescent="0.15">
      <c r="B52" s="176"/>
      <c r="C52" s="172"/>
      <c r="D52" s="172"/>
      <c r="E52" s="96"/>
      <c r="F52" s="172"/>
      <c r="G52" s="123"/>
      <c r="H52" s="123"/>
      <c r="I52" s="128"/>
      <c r="K52" s="116"/>
      <c r="L52" s="117"/>
      <c r="M52" s="117"/>
      <c r="N52" s="118"/>
      <c r="O52" s="118"/>
      <c r="Q52" s="114"/>
      <c r="R52" s="114"/>
      <c r="S52" s="114"/>
      <c r="T52" s="115"/>
      <c r="U52" s="115"/>
      <c r="V52" s="114"/>
      <c r="W52" s="57"/>
      <c r="AC52" s="104"/>
      <c r="AD52" s="104"/>
      <c r="AE52" s="104"/>
      <c r="AF52" s="104"/>
      <c r="AG52" s="104"/>
      <c r="AH52" s="104"/>
      <c r="AI52" s="104"/>
      <c r="AJ52" s="104"/>
      <c r="AK52" s="106"/>
      <c r="AL52" s="106"/>
      <c r="AM52" s="106"/>
      <c r="AT52" s="105"/>
      <c r="AU52" s="105"/>
      <c r="AV52" s="105"/>
      <c r="AW52" s="100" t="str">
        <f t="shared" si="7"/>
        <v/>
      </c>
      <c r="AX52" s="106" t="str">
        <f>IF(AND(AY51=1,AW52=""),1,"")</f>
        <v/>
      </c>
      <c r="AY52" s="106" t="str">
        <f>IF(AND(AY51=1,AX51=""),1,"")</f>
        <v/>
      </c>
    </row>
    <row r="53" spans="1:57" ht="27" customHeight="1" thickBot="1" x14ac:dyDescent="0.2">
      <c r="B53" s="222">
        <f t="shared" si="3"/>
        <v>20</v>
      </c>
      <c r="C53" s="172"/>
      <c r="D53" s="172"/>
      <c r="E53" s="96"/>
      <c r="F53" s="172"/>
      <c r="G53" s="123"/>
      <c r="H53" s="123"/>
      <c r="I53" s="128"/>
      <c r="J53" s="143" t="str">
        <f>IF(E53="","",LEN(E53)-LEN(SUBSTITUTE(SUBSTITUTE(E53," ",),"　",)))</f>
        <v/>
      </c>
      <c r="K53" s="116"/>
      <c r="L53" s="117"/>
      <c r="M53" s="117"/>
      <c r="N53" s="117"/>
      <c r="O53" s="117"/>
      <c r="P53" s="1" t="str">
        <f>IF($B$4="","",IF($B$4="中学",$B$4&amp;C53,IF($B$4="高校",$B$4&amp;C53,C53)))</f>
        <v/>
      </c>
      <c r="Q53" s="115"/>
      <c r="R53" s="115"/>
      <c r="S53" s="114"/>
      <c r="T53" s="115"/>
      <c r="U53" s="115"/>
      <c r="V53" s="114"/>
      <c r="W53" s="57"/>
      <c r="AA53" s="2">
        <f>COUNTA(G53,H53,I53)</f>
        <v>0</v>
      </c>
      <c r="AB53" s="3">
        <v>20</v>
      </c>
      <c r="AC53" s="97" t="str">
        <f>IF(D53="","",C53&amp;D53)</f>
        <v/>
      </c>
      <c r="AD53" s="97">
        <f>IF(AC53="",1,AC53)</f>
        <v>1</v>
      </c>
      <c r="AE53" s="97">
        <f>IF(ISERROR(VLOOKUP(AD53,$AC$13:AC52,1,FALSE)),0,VLOOKUP(AD53,$AC$13:AC52,1,FALSE))</f>
        <v>0</v>
      </c>
      <c r="AF53" s="97">
        <f>IF(AE53&gt;1,1,0)</f>
        <v>0</v>
      </c>
      <c r="AG53" s="97" t="str">
        <f>D53&amp;E53</f>
        <v/>
      </c>
      <c r="AH53" s="97">
        <f>IF(AG53="",1,AG53)</f>
        <v>1</v>
      </c>
      <c r="AI53" s="97" t="str">
        <f>C53&amp;D53&amp;E53</f>
        <v/>
      </c>
      <c r="AJ53" s="97">
        <f>IF(AI53="",1,AI53)</f>
        <v>1</v>
      </c>
      <c r="AK53" s="106">
        <f>IF(ISERROR(VLOOKUP(AJ53,$AI$13:AI52,1,FALSE)),0,VLOOKUP(AJ53,$AI$13:AI52,1,FALSE))</f>
        <v>0</v>
      </c>
      <c r="AL53" s="106">
        <f>IF(AK53&gt;1,1,0)</f>
        <v>0</v>
      </c>
      <c r="AM53" s="106">
        <f>AF53-AL53</f>
        <v>0</v>
      </c>
      <c r="AN53" s="3" t="str">
        <f>IF(AD53=AE53,1,"")</f>
        <v/>
      </c>
      <c r="AO53" s="3">
        <f>C53</f>
        <v>0</v>
      </c>
      <c r="AP53" s="3">
        <f>AO53</f>
        <v>0</v>
      </c>
      <c r="AQ53" s="3">
        <f>AP53</f>
        <v>0</v>
      </c>
      <c r="AT53" s="98" t="str">
        <f>C53&amp;G53</f>
        <v/>
      </c>
      <c r="AU53" s="98" t="str">
        <f>$C53&amp;H53</f>
        <v/>
      </c>
      <c r="AV53" s="98" t="str">
        <f>$C53&amp;I53</f>
        <v/>
      </c>
      <c r="AW53" s="100" t="str">
        <f t="shared" si="7"/>
        <v/>
      </c>
      <c r="AX53" s="101">
        <f>IF(F53="",1,1)</f>
        <v>1</v>
      </c>
      <c r="AY53" s="102" t="str">
        <f>IF(G53="","",1)</f>
        <v/>
      </c>
    </row>
    <row r="54" spans="1:57" ht="27" customHeight="1" thickBot="1" x14ac:dyDescent="0.2">
      <c r="B54" s="219"/>
      <c r="C54" s="173"/>
      <c r="D54" s="173"/>
      <c r="E54" s="112"/>
      <c r="F54" s="173"/>
      <c r="G54" s="124"/>
      <c r="H54" s="124"/>
      <c r="I54" s="129"/>
      <c r="K54" s="116"/>
      <c r="L54" s="117"/>
      <c r="M54" s="117"/>
      <c r="N54" s="117"/>
      <c r="O54" s="117"/>
      <c r="Q54" s="115"/>
      <c r="R54" s="115"/>
      <c r="S54" s="114"/>
      <c r="T54" s="115"/>
      <c r="U54" s="115"/>
      <c r="V54" s="114"/>
      <c r="W54" s="57"/>
      <c r="AC54" s="104"/>
      <c r="AD54" s="104"/>
      <c r="AE54" s="104"/>
      <c r="AF54" s="104"/>
      <c r="AG54" s="104"/>
      <c r="AH54" s="104"/>
      <c r="AI54" s="104"/>
      <c r="AJ54" s="104"/>
      <c r="AK54" s="106"/>
      <c r="AL54" s="106"/>
      <c r="AM54" s="106"/>
      <c r="AT54" s="105"/>
      <c r="AU54" s="105"/>
      <c r="AV54" s="105"/>
      <c r="AW54" s="100" t="str">
        <f t="shared" si="7"/>
        <v/>
      </c>
      <c r="AX54" s="106" t="str">
        <f>IF(AND(AY53=1,AW54=""),1,"")</f>
        <v/>
      </c>
      <c r="AY54" s="106" t="str">
        <f>IF(AND(AY53=1,AX53=""),1,"")</f>
        <v/>
      </c>
    </row>
    <row r="55" spans="1:57" ht="27" customHeight="1" thickBot="1" x14ac:dyDescent="0.2">
      <c r="A55" s="58">
        <f>COUNTA(E55,E57,E59,E61,E63,E65,E67,E69,E71,E73)</f>
        <v>0</v>
      </c>
      <c r="B55" s="219">
        <f t="shared" si="3"/>
        <v>21</v>
      </c>
      <c r="C55" s="221"/>
      <c r="D55" s="174"/>
      <c r="E55" s="113"/>
      <c r="F55" s="174"/>
      <c r="G55" s="125"/>
      <c r="H55" s="125"/>
      <c r="I55" s="131"/>
      <c r="J55" s="143" t="str">
        <f>IF(E55="","",LEN(E55)-LEN(SUBSTITUTE(SUBSTITUTE(E55," ",),"　",)))</f>
        <v/>
      </c>
      <c r="K55" s="116"/>
      <c r="L55" s="117"/>
      <c r="M55" s="117"/>
      <c r="N55" s="118"/>
      <c r="O55" s="118"/>
      <c r="P55" s="1" t="str">
        <f>IF($B$4="","",IF($B$4="中学",$B$4&amp;C55,IF($B$4="高校",$B$4&amp;C55,C55)))</f>
        <v/>
      </c>
      <c r="Q55" s="114"/>
      <c r="R55" s="114"/>
      <c r="S55" s="114"/>
      <c r="T55" s="115"/>
      <c r="U55" s="115"/>
      <c r="V55" s="114"/>
      <c r="W55" s="57"/>
      <c r="AA55" s="2">
        <f>COUNTA(G55,H55,I55)</f>
        <v>0</v>
      </c>
      <c r="AB55" s="3">
        <v>21</v>
      </c>
      <c r="AC55" s="97" t="str">
        <f>IF(D55="","",C55&amp;D55)</f>
        <v/>
      </c>
      <c r="AD55" s="97">
        <f>IF(AC55="",1,AC55)</f>
        <v>1</v>
      </c>
      <c r="AE55" s="97">
        <f>IF(ISERROR(VLOOKUP(AD55,$AC$13:AC54,1,FALSE)),0,VLOOKUP(AD55,$AC$13:AC54,1,FALSE))</f>
        <v>0</v>
      </c>
      <c r="AF55" s="97">
        <f>IF(AE55&gt;1,1,0)</f>
        <v>0</v>
      </c>
      <c r="AG55" s="97" t="str">
        <f>D55&amp;E55</f>
        <v/>
      </c>
      <c r="AH55" s="97">
        <f>IF(AG55="",1,AG55)</f>
        <v>1</v>
      </c>
      <c r="AI55" s="97" t="str">
        <f>C55&amp;D55&amp;E55</f>
        <v/>
      </c>
      <c r="AJ55" s="97">
        <f>IF(AI55="",1,AI55)</f>
        <v>1</v>
      </c>
      <c r="AK55" s="106">
        <f>IF(ISERROR(VLOOKUP(AJ55,$AI$13:AI54,1,FALSE)),0,VLOOKUP(AJ55,$AI$13:AI54,1,FALSE))</f>
        <v>0</v>
      </c>
      <c r="AL55" s="106">
        <f>IF(AK55&gt;1,1,0)</f>
        <v>0</v>
      </c>
      <c r="AM55" s="106">
        <f>AF55-AL55</f>
        <v>0</v>
      </c>
      <c r="AN55" s="3" t="str">
        <f>IF(AD55=AE55,1,"")</f>
        <v/>
      </c>
      <c r="AO55" s="3">
        <f>C55</f>
        <v>0</v>
      </c>
      <c r="AP55" s="3">
        <f>AO55</f>
        <v>0</v>
      </c>
      <c r="AQ55" s="3">
        <f>AP55</f>
        <v>0</v>
      </c>
      <c r="AT55" s="98" t="str">
        <f>C55&amp;G55</f>
        <v/>
      </c>
      <c r="AU55" s="98" t="str">
        <f>$C55&amp;H55</f>
        <v/>
      </c>
      <c r="AV55" s="98" t="str">
        <f>$C55&amp;I55</f>
        <v/>
      </c>
      <c r="AW55" s="100" t="str">
        <f t="shared" si="7"/>
        <v/>
      </c>
      <c r="AX55" s="101">
        <f>IF(F55="",1,1)</f>
        <v>1</v>
      </c>
      <c r="AY55" s="102" t="str">
        <f>IF(G55="","",1)</f>
        <v/>
      </c>
    </row>
    <row r="56" spans="1:57" ht="27" customHeight="1" x14ac:dyDescent="0.15">
      <c r="A56" s="103">
        <f>COUNTA(G55,G57,G59,G61,G63,G65,G67,G69,G71,G73)</f>
        <v>0</v>
      </c>
      <c r="B56" s="220"/>
      <c r="C56" s="172"/>
      <c r="D56" s="172"/>
      <c r="E56" s="96"/>
      <c r="F56" s="172"/>
      <c r="G56" s="123"/>
      <c r="H56" s="123"/>
      <c r="I56" s="128"/>
      <c r="K56" s="116"/>
      <c r="L56" s="117"/>
      <c r="M56" s="117"/>
      <c r="N56" s="118"/>
      <c r="O56" s="118"/>
      <c r="Q56" s="114"/>
      <c r="R56" s="114"/>
      <c r="S56" s="114"/>
      <c r="T56" s="115"/>
      <c r="U56" s="115"/>
      <c r="V56" s="114"/>
      <c r="W56" s="57"/>
      <c r="AC56" s="104"/>
      <c r="AD56" s="104"/>
      <c r="AE56" s="104"/>
      <c r="AF56" s="104"/>
      <c r="AG56" s="104"/>
      <c r="AH56" s="104"/>
      <c r="AI56" s="104"/>
      <c r="AJ56" s="104"/>
      <c r="AK56" s="106"/>
      <c r="AL56" s="106"/>
      <c r="AM56" s="106"/>
      <c r="AT56" s="105"/>
      <c r="AU56" s="105"/>
      <c r="AV56" s="105"/>
      <c r="AW56" s="100" t="str">
        <f t="shared" si="7"/>
        <v/>
      </c>
      <c r="AX56" s="106" t="str">
        <f>IF(AND(AY55=1,AW56=""),1,"")</f>
        <v/>
      </c>
      <c r="AY56" s="106" t="str">
        <f>IF(AND(AY55=1,AX55=""),1,"")</f>
        <v/>
      </c>
    </row>
    <row r="57" spans="1:57" ht="27" customHeight="1" x14ac:dyDescent="0.15">
      <c r="B57" s="175">
        <f t="shared" si="3"/>
        <v>22</v>
      </c>
      <c r="C57" s="172"/>
      <c r="D57" s="172"/>
      <c r="E57" s="96"/>
      <c r="F57" s="172"/>
      <c r="G57" s="123"/>
      <c r="H57" s="123"/>
      <c r="I57" s="128"/>
      <c r="J57" s="143" t="str">
        <f>IF(E57="","",LEN(E57)-LEN(SUBSTITUTE(SUBSTITUTE(E57," ",),"　",)))</f>
        <v/>
      </c>
      <c r="K57" s="116"/>
      <c r="L57" s="118"/>
      <c r="M57" s="118"/>
      <c r="N57" s="118"/>
      <c r="O57" s="118"/>
      <c r="P57" s="1" t="str">
        <f>IF($B$4="","",IF($B$4="中学",$B$4&amp;C57,IF($B$4="高校",$B$4&amp;C57,C57)))</f>
        <v/>
      </c>
      <c r="Q57" s="114"/>
      <c r="R57" s="114"/>
      <c r="S57" s="115"/>
      <c r="T57" s="114"/>
      <c r="U57" s="114"/>
      <c r="V57" s="115"/>
      <c r="W57" s="57"/>
      <c r="AA57" s="2">
        <f>COUNTA(G57,H57,I57)</f>
        <v>0</v>
      </c>
      <c r="AB57" s="3">
        <v>22</v>
      </c>
      <c r="AC57" s="97" t="str">
        <f>IF(D57="","",C57&amp;D57)</f>
        <v/>
      </c>
      <c r="AD57" s="97">
        <f>IF(AC57="",1,AC57)</f>
        <v>1</v>
      </c>
      <c r="AE57" s="97">
        <f>IF(ISERROR(VLOOKUP(AD57,$AC$13:AC56,1,FALSE)),0,VLOOKUP(AD57,$AC$13:AC56,1,FALSE))</f>
        <v>0</v>
      </c>
      <c r="AF57" s="97">
        <f>IF(AE57&gt;1,1,0)</f>
        <v>0</v>
      </c>
      <c r="AG57" s="97" t="str">
        <f>D57&amp;E57</f>
        <v/>
      </c>
      <c r="AH57" s="97">
        <f>IF(AG57="",1,AG57)</f>
        <v>1</v>
      </c>
      <c r="AI57" s="97" t="str">
        <f>C57&amp;D57&amp;E57</f>
        <v/>
      </c>
      <c r="AJ57" s="97">
        <f>IF(AI57="",1,AI57)</f>
        <v>1</v>
      </c>
      <c r="AK57" s="106">
        <f>IF(ISERROR(VLOOKUP(AJ57,$AI$13:AI56,1,FALSE)),0,VLOOKUP(AJ57,$AI$13:AI56,1,FALSE))</f>
        <v>0</v>
      </c>
      <c r="AL57" s="106">
        <f>IF(AK57&gt;1,1,0)</f>
        <v>0</v>
      </c>
      <c r="AM57" s="106">
        <f>AF57-AL57</f>
        <v>0</v>
      </c>
      <c r="AN57" s="3" t="str">
        <f>IF(AD57=AE57,1,"")</f>
        <v/>
      </c>
      <c r="AO57" s="3">
        <f>C57</f>
        <v>0</v>
      </c>
      <c r="AP57" s="3">
        <f>AO57</f>
        <v>0</v>
      </c>
      <c r="AQ57" s="3">
        <f>AP57</f>
        <v>0</v>
      </c>
      <c r="AT57" s="98" t="str">
        <f>C57&amp;G57</f>
        <v/>
      </c>
      <c r="AU57" s="98" t="str">
        <f>$C57&amp;H57</f>
        <v/>
      </c>
      <c r="AV57" s="98" t="str">
        <f>$C57&amp;I57</f>
        <v/>
      </c>
      <c r="AW57" s="100" t="str">
        <f t="shared" si="7"/>
        <v/>
      </c>
      <c r="AX57" s="101">
        <f>IF(F57="",1,1)</f>
        <v>1</v>
      </c>
      <c r="AY57" s="102" t="str">
        <f>IF(G57="","",1)</f>
        <v/>
      </c>
    </row>
    <row r="58" spans="1:57" ht="27" customHeight="1" x14ac:dyDescent="0.15">
      <c r="B58" s="176"/>
      <c r="C58" s="172"/>
      <c r="D58" s="172"/>
      <c r="E58" s="96"/>
      <c r="F58" s="172"/>
      <c r="G58" s="123"/>
      <c r="H58" s="123"/>
      <c r="I58" s="128"/>
      <c r="K58" s="116"/>
      <c r="L58" s="117"/>
      <c r="M58" s="117"/>
      <c r="N58" s="118"/>
      <c r="O58" s="118"/>
      <c r="Q58" s="114"/>
      <c r="R58" s="114"/>
      <c r="S58" s="114"/>
      <c r="T58" s="115"/>
      <c r="U58" s="115"/>
      <c r="V58" s="114"/>
      <c r="W58" s="57"/>
      <c r="AC58" s="104"/>
      <c r="AD58" s="104"/>
      <c r="AE58" s="104"/>
      <c r="AF58" s="104"/>
      <c r="AG58" s="104"/>
      <c r="AH58" s="104"/>
      <c r="AI58" s="104"/>
      <c r="AJ58" s="104"/>
      <c r="AK58" s="106"/>
      <c r="AL58" s="106"/>
      <c r="AM58" s="106"/>
      <c r="AT58" s="105"/>
      <c r="AU58" s="105"/>
      <c r="AV58" s="105"/>
      <c r="AW58" s="100" t="str">
        <f t="shared" si="7"/>
        <v/>
      </c>
      <c r="AX58" s="106" t="str">
        <f>IF(AND(AY57=1,AW58=""),1,"")</f>
        <v/>
      </c>
      <c r="AY58" s="106" t="str">
        <f>IF(AND(AY57=1,AX57=""),1,"")</f>
        <v/>
      </c>
    </row>
    <row r="59" spans="1:57" ht="27" customHeight="1" x14ac:dyDescent="0.15">
      <c r="B59" s="175">
        <f t="shared" si="3"/>
        <v>23</v>
      </c>
      <c r="C59" s="172"/>
      <c r="D59" s="172"/>
      <c r="E59" s="96"/>
      <c r="F59" s="172"/>
      <c r="G59" s="123"/>
      <c r="H59" s="123"/>
      <c r="I59" s="128"/>
      <c r="J59" s="143" t="str">
        <f>IF(E59="","",LEN(E59)-LEN(SUBSTITUTE(SUBSTITUTE(E59," ",),"　",)))</f>
        <v/>
      </c>
      <c r="K59" s="116"/>
      <c r="L59" s="118"/>
      <c r="M59" s="118"/>
      <c r="N59" s="118"/>
      <c r="O59" s="118"/>
      <c r="P59" s="1" t="str">
        <f>IF($B$4="","",IF($B$4="中学",$B$4&amp;C59,IF($B$4="高校",$B$4&amp;C59,C59)))</f>
        <v/>
      </c>
      <c r="Q59" s="114"/>
      <c r="R59" s="114"/>
      <c r="S59" s="114"/>
      <c r="T59" s="115"/>
      <c r="U59" s="115"/>
      <c r="V59" s="114"/>
      <c r="W59" s="57"/>
      <c r="AA59" s="2">
        <f>COUNTA(G59,H59,I59)</f>
        <v>0</v>
      </c>
      <c r="AB59" s="3">
        <v>23</v>
      </c>
      <c r="AC59" s="97" t="str">
        <f>IF(D59="","",C59&amp;D59)</f>
        <v/>
      </c>
      <c r="AD59" s="97">
        <f>IF(AC59="",1,AC59)</f>
        <v>1</v>
      </c>
      <c r="AE59" s="97">
        <f>IF(ISERROR(VLOOKUP(AD59,$AC$13:AC58,1,FALSE)),0,VLOOKUP(AD59,$AC$13:AC58,1,FALSE))</f>
        <v>0</v>
      </c>
      <c r="AF59" s="97">
        <f>IF(AE59&gt;1,1,0)</f>
        <v>0</v>
      </c>
      <c r="AG59" s="97" t="str">
        <f>D59&amp;E59</f>
        <v/>
      </c>
      <c r="AH59" s="97">
        <f>IF(AG59="",1,AG59)</f>
        <v>1</v>
      </c>
      <c r="AI59" s="97" t="str">
        <f>C59&amp;D59&amp;E59</f>
        <v/>
      </c>
      <c r="AJ59" s="97">
        <f>IF(AI59="",1,AI59)</f>
        <v>1</v>
      </c>
      <c r="AK59" s="106">
        <f>IF(ISERROR(VLOOKUP(AJ59,$AI$13:AI58,1,FALSE)),0,VLOOKUP(AJ59,$AI$13:AI58,1,FALSE))</f>
        <v>0</v>
      </c>
      <c r="AL59" s="106">
        <f>IF(AK59&gt;1,1,0)</f>
        <v>0</v>
      </c>
      <c r="AM59" s="106">
        <f>AF59-AL59</f>
        <v>0</v>
      </c>
      <c r="AN59" s="3" t="str">
        <f>IF(AD59=AE59,1,"")</f>
        <v/>
      </c>
      <c r="AO59" s="3">
        <f>C59</f>
        <v>0</v>
      </c>
      <c r="AP59" s="3">
        <f>AO59</f>
        <v>0</v>
      </c>
      <c r="AQ59" s="3">
        <f>AP59</f>
        <v>0</v>
      </c>
      <c r="AT59" s="98" t="str">
        <f>C59&amp;G59</f>
        <v/>
      </c>
      <c r="AU59" s="98" t="str">
        <f>$C59&amp;H59</f>
        <v/>
      </c>
      <c r="AV59" s="98" t="str">
        <f>$C59&amp;I59</f>
        <v/>
      </c>
      <c r="AW59" s="100" t="str">
        <f t="shared" si="7"/>
        <v/>
      </c>
      <c r="AX59" s="101">
        <f>IF(F59="",1,1)</f>
        <v>1</v>
      </c>
      <c r="AY59" s="102" t="str">
        <f>IF(G59="","",1)</f>
        <v/>
      </c>
    </row>
    <row r="60" spans="1:57" ht="27" customHeight="1" x14ac:dyDescent="0.15">
      <c r="B60" s="176"/>
      <c r="C60" s="172"/>
      <c r="D60" s="172"/>
      <c r="E60" s="96"/>
      <c r="F60" s="172"/>
      <c r="G60" s="123"/>
      <c r="H60" s="123"/>
      <c r="I60" s="128"/>
      <c r="K60" s="116"/>
      <c r="L60" s="117"/>
      <c r="M60" s="117"/>
      <c r="N60" s="118"/>
      <c r="O60" s="118"/>
      <c r="Q60" s="114"/>
      <c r="R60" s="114"/>
      <c r="S60" s="114"/>
      <c r="T60" s="114"/>
      <c r="U60" s="114"/>
      <c r="V60" s="114"/>
      <c r="W60" s="57"/>
      <c r="AC60" s="104"/>
      <c r="AD60" s="104"/>
      <c r="AE60" s="104"/>
      <c r="AF60" s="104"/>
      <c r="AG60" s="104"/>
      <c r="AH60" s="104"/>
      <c r="AI60" s="104"/>
      <c r="AJ60" s="104"/>
      <c r="AK60" s="106"/>
      <c r="AL60" s="106"/>
      <c r="AM60" s="106"/>
      <c r="AT60" s="105"/>
      <c r="AU60" s="105"/>
      <c r="AV60" s="105"/>
      <c r="AW60" s="100" t="str">
        <f t="shared" si="7"/>
        <v/>
      </c>
      <c r="AX60" s="106" t="str">
        <f>IF(AND(AY59=1,AW60=""),1,"")</f>
        <v/>
      </c>
      <c r="AY60" s="106" t="str">
        <f>IF(AND(AY59=1,AX59=""),1,"")</f>
        <v/>
      </c>
    </row>
    <row r="61" spans="1:57" ht="27" customHeight="1" x14ac:dyDescent="0.15">
      <c r="B61" s="175">
        <f t="shared" si="3"/>
        <v>24</v>
      </c>
      <c r="C61" s="172"/>
      <c r="D61" s="172"/>
      <c r="E61" s="96"/>
      <c r="F61" s="172"/>
      <c r="G61" s="123"/>
      <c r="H61" s="123"/>
      <c r="I61" s="128"/>
      <c r="J61" s="143" t="str">
        <f>IF(E61="","",LEN(E61)-LEN(SUBSTITUTE(SUBSTITUTE(E61," ",),"　",)))</f>
        <v/>
      </c>
      <c r="K61" s="116"/>
      <c r="L61" s="118"/>
      <c r="M61" s="118"/>
      <c r="N61" s="118"/>
      <c r="O61" s="118"/>
      <c r="P61" s="1" t="str">
        <f>IF($B$4="","",IF($B$4="中学",$B$4&amp;C61,IF($B$4="高校",$B$4&amp;C61,C61)))</f>
        <v/>
      </c>
      <c r="Q61" s="114"/>
      <c r="R61" s="114"/>
      <c r="S61" s="114"/>
      <c r="T61" s="115"/>
      <c r="U61" s="115"/>
      <c r="V61" s="114"/>
      <c r="W61" s="57"/>
      <c r="AA61" s="2">
        <f>COUNTA(G61,H61,I61)</f>
        <v>0</v>
      </c>
      <c r="AB61" s="3">
        <v>24</v>
      </c>
      <c r="AC61" s="97" t="str">
        <f>IF(D61="","",C61&amp;D61)</f>
        <v/>
      </c>
      <c r="AD61" s="97">
        <f>IF(AC61="",1,AC61)</f>
        <v>1</v>
      </c>
      <c r="AE61" s="97">
        <f>IF(ISERROR(VLOOKUP(AD61,$AC$13:AC60,1,FALSE)),0,VLOOKUP(AD61,$AC$13:AC60,1,FALSE))</f>
        <v>0</v>
      </c>
      <c r="AF61" s="97">
        <f>IF(AE61&gt;1,1,0)</f>
        <v>0</v>
      </c>
      <c r="AG61" s="97" t="str">
        <f>D61&amp;E61</f>
        <v/>
      </c>
      <c r="AH61" s="97">
        <f>IF(AG61="",1,AG61)</f>
        <v>1</v>
      </c>
      <c r="AI61" s="97" t="str">
        <f>C61&amp;D61&amp;E61</f>
        <v/>
      </c>
      <c r="AJ61" s="97">
        <f>IF(AI61="",1,AI61)</f>
        <v>1</v>
      </c>
      <c r="AK61" s="106">
        <f>IF(ISERROR(VLOOKUP(AJ61,$AI$13:AI60,1,FALSE)),0,VLOOKUP(AJ61,$AI$13:AI60,1,FALSE))</f>
        <v>0</v>
      </c>
      <c r="AL61" s="106">
        <f>IF(AK61&gt;1,1,0)</f>
        <v>0</v>
      </c>
      <c r="AM61" s="106">
        <f>AF61-AL61</f>
        <v>0</v>
      </c>
      <c r="AN61" s="3" t="str">
        <f>IF(AD61=AE61,1,"")</f>
        <v/>
      </c>
      <c r="AO61" s="3">
        <f>C61</f>
        <v>0</v>
      </c>
      <c r="AP61" s="3">
        <f>AO61</f>
        <v>0</v>
      </c>
      <c r="AQ61" s="3">
        <f>AP61</f>
        <v>0</v>
      </c>
      <c r="AT61" s="98" t="str">
        <f>C61&amp;G61</f>
        <v/>
      </c>
      <c r="AU61" s="98" t="str">
        <f>$C61&amp;H61</f>
        <v/>
      </c>
      <c r="AV61" s="98" t="str">
        <f>$C61&amp;I61</f>
        <v/>
      </c>
      <c r="AW61" s="100" t="str">
        <f t="shared" si="7"/>
        <v/>
      </c>
      <c r="AX61" s="101">
        <f>IF(F61="",1,1)</f>
        <v>1</v>
      </c>
      <c r="AY61" s="102" t="str">
        <f>IF(G61="","",1)</f>
        <v/>
      </c>
    </row>
    <row r="62" spans="1:57" ht="27" customHeight="1" x14ac:dyDescent="0.15">
      <c r="B62" s="176"/>
      <c r="C62" s="172"/>
      <c r="D62" s="172"/>
      <c r="E62" s="96"/>
      <c r="F62" s="172"/>
      <c r="G62" s="123"/>
      <c r="H62" s="123"/>
      <c r="I62" s="128"/>
      <c r="K62" s="116"/>
      <c r="L62" s="118"/>
      <c r="M62" s="118"/>
      <c r="N62" s="118"/>
      <c r="O62" s="118"/>
      <c r="Q62" s="114"/>
      <c r="R62" s="114"/>
      <c r="S62" s="114"/>
      <c r="T62" s="115"/>
      <c r="U62" s="115"/>
      <c r="V62" s="114"/>
      <c r="W62" s="57"/>
      <c r="AC62" s="104"/>
      <c r="AD62" s="104"/>
      <c r="AE62" s="104"/>
      <c r="AF62" s="104"/>
      <c r="AG62" s="104"/>
      <c r="AH62" s="104"/>
      <c r="AI62" s="104"/>
      <c r="AJ62" s="104"/>
      <c r="AK62" s="106"/>
      <c r="AL62" s="106"/>
      <c r="AM62" s="106"/>
      <c r="AT62" s="105"/>
      <c r="AU62" s="105"/>
      <c r="AV62" s="105"/>
      <c r="AW62" s="100" t="str">
        <f t="shared" si="7"/>
        <v/>
      </c>
      <c r="AX62" s="106" t="str">
        <f>IF(AND(AY61=1,AW62=""),1,"")</f>
        <v/>
      </c>
      <c r="AY62" s="106" t="str">
        <f>IF(AND(AY61=1,AX61=""),1,"")</f>
        <v/>
      </c>
    </row>
    <row r="63" spans="1:57" ht="27" customHeight="1" x14ac:dyDescent="0.15">
      <c r="B63" s="175">
        <f t="shared" si="3"/>
        <v>25</v>
      </c>
      <c r="C63" s="172"/>
      <c r="D63" s="172"/>
      <c r="E63" s="96"/>
      <c r="F63" s="172"/>
      <c r="G63" s="123"/>
      <c r="H63" s="123"/>
      <c r="I63" s="128"/>
      <c r="J63" s="143" t="str">
        <f>IF(E63="","",LEN(E63)-LEN(SUBSTITUTE(SUBSTITUTE(E63," ",),"　",)))</f>
        <v/>
      </c>
      <c r="K63" s="116"/>
      <c r="L63" s="117"/>
      <c r="M63" s="117"/>
      <c r="N63" s="118"/>
      <c r="O63" s="118"/>
      <c r="P63" s="1" t="str">
        <f>IF($B$4="","",IF($B$4="中学",$B$4&amp;C63,IF($B$4="高校",$B$4&amp;C63,C63)))</f>
        <v/>
      </c>
      <c r="Q63" s="114"/>
      <c r="R63" s="114"/>
      <c r="S63" s="114"/>
      <c r="T63" s="114"/>
      <c r="U63" s="114"/>
      <c r="V63" s="114"/>
      <c r="W63" s="57"/>
      <c r="AA63" s="2">
        <f>COUNTA(G63,H63,I63)</f>
        <v>0</v>
      </c>
      <c r="AB63" s="3">
        <v>25</v>
      </c>
      <c r="AC63" s="97" t="str">
        <f>IF(D63="","",C63&amp;D63)</f>
        <v/>
      </c>
      <c r="AD63" s="97">
        <f>IF(AC63="",1,AC63)</f>
        <v>1</v>
      </c>
      <c r="AE63" s="97">
        <f>IF(ISERROR(VLOOKUP(AD63,$AC$13:AC62,1,FALSE)),0,VLOOKUP(AD63,$AC$13:AC62,1,FALSE))</f>
        <v>0</v>
      </c>
      <c r="AF63" s="97">
        <f>IF(AE63&gt;1,1,0)</f>
        <v>0</v>
      </c>
      <c r="AG63" s="97" t="str">
        <f>D63&amp;E63</f>
        <v/>
      </c>
      <c r="AH63" s="97">
        <f>IF(AG63="",1,AG63)</f>
        <v>1</v>
      </c>
      <c r="AI63" s="97" t="str">
        <f>C63&amp;D63&amp;E63</f>
        <v/>
      </c>
      <c r="AJ63" s="97">
        <f>IF(AI63="",1,AI63)</f>
        <v>1</v>
      </c>
      <c r="AK63" s="106">
        <f>IF(ISERROR(VLOOKUP(AJ63,$AI$13:AI62,1,FALSE)),0,VLOOKUP(AJ63,$AI$13:AI62,1,FALSE))</f>
        <v>0</v>
      </c>
      <c r="AL63" s="106">
        <f>IF(AK63&gt;1,1,0)</f>
        <v>0</v>
      </c>
      <c r="AM63" s="106">
        <f>AF63-AL63</f>
        <v>0</v>
      </c>
      <c r="AN63" s="3" t="str">
        <f>IF(AD63=AE63,1,"")</f>
        <v/>
      </c>
      <c r="AO63" s="3">
        <f>C63</f>
        <v>0</v>
      </c>
      <c r="AP63" s="3">
        <f>AO63</f>
        <v>0</v>
      </c>
      <c r="AQ63" s="3">
        <f>AP63</f>
        <v>0</v>
      </c>
      <c r="AT63" s="98" t="str">
        <f>C63&amp;G63</f>
        <v/>
      </c>
      <c r="AU63" s="98" t="str">
        <f>$C63&amp;H63</f>
        <v/>
      </c>
      <c r="AV63" s="98" t="str">
        <f>$C63&amp;I63</f>
        <v/>
      </c>
      <c r="AW63" s="100" t="str">
        <f t="shared" si="7"/>
        <v/>
      </c>
      <c r="AX63" s="101">
        <f>IF(F63="",1,1)</f>
        <v>1</v>
      </c>
      <c r="AY63" s="102" t="str">
        <f>IF(G63="","",1)</f>
        <v/>
      </c>
    </row>
    <row r="64" spans="1:57" ht="27" customHeight="1" x14ac:dyDescent="0.15">
      <c r="B64" s="176"/>
      <c r="C64" s="172"/>
      <c r="D64" s="172"/>
      <c r="E64" s="96"/>
      <c r="F64" s="172"/>
      <c r="G64" s="123"/>
      <c r="H64" s="123"/>
      <c r="I64" s="128"/>
      <c r="K64" s="116"/>
      <c r="L64" s="117"/>
      <c r="M64" s="117"/>
      <c r="N64" s="118"/>
      <c r="O64" s="118"/>
      <c r="Q64" s="114"/>
      <c r="R64" s="114"/>
      <c r="S64" s="114"/>
      <c r="T64" s="114"/>
      <c r="U64" s="114"/>
      <c r="V64" s="114"/>
      <c r="W64" s="57"/>
      <c r="AC64" s="104"/>
      <c r="AD64" s="104"/>
      <c r="AE64" s="104"/>
      <c r="AF64" s="104"/>
      <c r="AG64" s="104"/>
      <c r="AH64" s="104"/>
      <c r="AI64" s="104"/>
      <c r="AJ64" s="104"/>
      <c r="AK64" s="106"/>
      <c r="AL64" s="106"/>
      <c r="AM64" s="106"/>
      <c r="AT64" s="105"/>
      <c r="AU64" s="105"/>
      <c r="AV64" s="105"/>
      <c r="AW64" s="100" t="str">
        <f t="shared" si="7"/>
        <v/>
      </c>
      <c r="AX64" s="106" t="str">
        <f>IF(AND(AY63=1,AW64=""),1,"")</f>
        <v/>
      </c>
      <c r="AY64" s="106" t="str">
        <f>IF(AND(AY63=1,AX63=""),1,"")</f>
        <v/>
      </c>
    </row>
    <row r="65" spans="1:51" ht="27" customHeight="1" x14ac:dyDescent="0.15">
      <c r="B65" s="175">
        <f t="shared" si="3"/>
        <v>26</v>
      </c>
      <c r="C65" s="172"/>
      <c r="D65" s="172"/>
      <c r="E65" s="96"/>
      <c r="F65" s="172"/>
      <c r="G65" s="123"/>
      <c r="H65" s="123"/>
      <c r="I65" s="128"/>
      <c r="J65" s="143" t="str">
        <f>IF(E65="","",LEN(E65)-LEN(SUBSTITUTE(SUBSTITUTE(E65," ",),"　",)))</f>
        <v/>
      </c>
      <c r="K65" s="119"/>
      <c r="L65" s="117"/>
      <c r="M65" s="117"/>
      <c r="N65" s="118"/>
      <c r="O65" s="118"/>
      <c r="P65" s="1" t="str">
        <f>IF($B$4="","",IF($B$4="中学",$B$4&amp;C65,IF($B$4="高校",$B$4&amp;C65,C65)))</f>
        <v/>
      </c>
      <c r="Q65" s="114"/>
      <c r="R65" s="114"/>
      <c r="S65" s="114"/>
      <c r="T65" s="115"/>
      <c r="U65" s="115"/>
      <c r="V65" s="114"/>
      <c r="W65" s="57"/>
      <c r="AA65" s="2">
        <f>COUNTA(G65,H65,I65)</f>
        <v>0</v>
      </c>
      <c r="AB65" s="3">
        <v>26</v>
      </c>
      <c r="AC65" s="97" t="str">
        <f>IF(D65="","",C65&amp;D65)</f>
        <v/>
      </c>
      <c r="AD65" s="97">
        <f>IF(AC65="",1,AC65)</f>
        <v>1</v>
      </c>
      <c r="AE65" s="97">
        <f>IF(ISERROR(VLOOKUP(AD65,$AC$13:AC64,1,FALSE)),0,VLOOKUP(AD65,$AC$13:AC64,1,FALSE))</f>
        <v>0</v>
      </c>
      <c r="AF65" s="97">
        <f>IF(AE65&gt;1,1,0)</f>
        <v>0</v>
      </c>
      <c r="AG65" s="97" t="str">
        <f>D65&amp;E65</f>
        <v/>
      </c>
      <c r="AH65" s="97">
        <f>IF(AG65="",1,AG65)</f>
        <v>1</v>
      </c>
      <c r="AI65" s="97" t="str">
        <f>C65&amp;D65&amp;E65</f>
        <v/>
      </c>
      <c r="AJ65" s="97">
        <f>IF(AI65="",1,AI65)</f>
        <v>1</v>
      </c>
      <c r="AK65" s="106">
        <f>IF(ISERROR(VLOOKUP(AJ65,$AI$13:AI64,1,FALSE)),0,VLOOKUP(AJ65,$AI$13:AI64,1,FALSE))</f>
        <v>0</v>
      </c>
      <c r="AL65" s="106">
        <f>IF(AK65&gt;1,1,0)</f>
        <v>0</v>
      </c>
      <c r="AM65" s="106">
        <f>AF65-AL65</f>
        <v>0</v>
      </c>
      <c r="AN65" s="3" t="str">
        <f>IF(AD65=AE65,1,"")</f>
        <v/>
      </c>
      <c r="AO65" s="3">
        <f>C65</f>
        <v>0</v>
      </c>
      <c r="AP65" s="3">
        <f>AO65</f>
        <v>0</v>
      </c>
      <c r="AQ65" s="3">
        <f>AP65</f>
        <v>0</v>
      </c>
      <c r="AT65" s="98" t="str">
        <f>C65&amp;G65</f>
        <v/>
      </c>
      <c r="AU65" s="98" t="str">
        <f>$C65&amp;H65</f>
        <v/>
      </c>
      <c r="AV65" s="98" t="str">
        <f>$C65&amp;I65</f>
        <v/>
      </c>
      <c r="AW65" s="100" t="str">
        <f t="shared" si="7"/>
        <v/>
      </c>
      <c r="AX65" s="101">
        <f>IF(F65="",1,1)</f>
        <v>1</v>
      </c>
      <c r="AY65" s="102" t="str">
        <f>IF(G65="","",1)</f>
        <v/>
      </c>
    </row>
    <row r="66" spans="1:51" ht="27" customHeight="1" x14ac:dyDescent="0.15">
      <c r="B66" s="176"/>
      <c r="C66" s="172"/>
      <c r="D66" s="172"/>
      <c r="E66" s="96"/>
      <c r="F66" s="172"/>
      <c r="G66" s="123"/>
      <c r="H66" s="123"/>
      <c r="I66" s="128"/>
      <c r="K66" s="116"/>
      <c r="L66" s="117"/>
      <c r="M66" s="117"/>
      <c r="N66" s="118"/>
      <c r="O66" s="118"/>
      <c r="Q66" s="114"/>
      <c r="R66" s="114"/>
      <c r="S66" s="114"/>
      <c r="T66" s="114"/>
      <c r="U66" s="114"/>
      <c r="V66" s="114"/>
      <c r="W66" s="57"/>
      <c r="AC66" s="104"/>
      <c r="AD66" s="104"/>
      <c r="AE66" s="104"/>
      <c r="AF66" s="104"/>
      <c r="AG66" s="104"/>
      <c r="AH66" s="104"/>
      <c r="AI66" s="104"/>
      <c r="AJ66" s="104"/>
      <c r="AK66" s="106"/>
      <c r="AL66" s="106"/>
      <c r="AM66" s="106"/>
      <c r="AT66" s="105"/>
      <c r="AU66" s="105"/>
      <c r="AV66" s="105"/>
      <c r="AW66" s="100" t="str">
        <f t="shared" si="7"/>
        <v/>
      </c>
      <c r="AX66" s="106" t="str">
        <f>IF(AND(AY65=1,AW66=""),1,"")</f>
        <v/>
      </c>
      <c r="AY66" s="106" t="str">
        <f>IF(AND(AY65=1,AX65=""),1,"")</f>
        <v/>
      </c>
    </row>
    <row r="67" spans="1:51" ht="27" customHeight="1" x14ac:dyDescent="0.15">
      <c r="B67" s="175">
        <f t="shared" si="3"/>
        <v>27</v>
      </c>
      <c r="C67" s="172"/>
      <c r="D67" s="172"/>
      <c r="E67" s="96"/>
      <c r="F67" s="172"/>
      <c r="G67" s="123"/>
      <c r="H67" s="123"/>
      <c r="I67" s="128"/>
      <c r="J67" s="143" t="str">
        <f>IF(E67="","",LEN(E67)-LEN(SUBSTITUTE(SUBSTITUTE(E67," ",),"　",)))</f>
        <v/>
      </c>
      <c r="K67" s="116"/>
      <c r="L67" s="118"/>
      <c r="M67" s="118"/>
      <c r="N67" s="118"/>
      <c r="O67" s="118"/>
      <c r="P67" s="1" t="str">
        <f>IF($B$4="","",IF($B$4="中学",$B$4&amp;C67,IF($B$4="高校",$B$4&amp;C67,C67)))</f>
        <v/>
      </c>
      <c r="Q67" s="114"/>
      <c r="R67" s="114"/>
      <c r="S67" s="114"/>
      <c r="T67" s="115"/>
      <c r="U67" s="115"/>
      <c r="V67" s="114"/>
      <c r="W67" s="57"/>
      <c r="AA67" s="2">
        <f>COUNTA(G67,H67,I67)</f>
        <v>0</v>
      </c>
      <c r="AB67" s="3">
        <v>27</v>
      </c>
      <c r="AC67" s="97" t="str">
        <f>IF(D67="","",C67&amp;D67)</f>
        <v/>
      </c>
      <c r="AD67" s="97">
        <f>IF(AC67="",1,AC67)</f>
        <v>1</v>
      </c>
      <c r="AE67" s="97">
        <f>IF(ISERROR(VLOOKUP(AD67,$AC$13:AC66,1,FALSE)),0,VLOOKUP(AD67,$AC$13:AC66,1,FALSE))</f>
        <v>0</v>
      </c>
      <c r="AF67" s="97">
        <f>IF(AE67&gt;1,1,0)</f>
        <v>0</v>
      </c>
      <c r="AG67" s="97" t="str">
        <f>D67&amp;E67</f>
        <v/>
      </c>
      <c r="AH67" s="97">
        <f>IF(AG67="",1,AG67)</f>
        <v>1</v>
      </c>
      <c r="AI67" s="97" t="str">
        <f>C67&amp;D67&amp;E67</f>
        <v/>
      </c>
      <c r="AJ67" s="97">
        <f>IF(AI67="",1,AI67)</f>
        <v>1</v>
      </c>
      <c r="AK67" s="106">
        <f>IF(ISERROR(VLOOKUP(AJ67,$AI$13:AI66,1,FALSE)),0,VLOOKUP(AJ67,$AI$13:AI66,1,FALSE))</f>
        <v>0</v>
      </c>
      <c r="AL67" s="106">
        <f>IF(AK67&gt;1,1,0)</f>
        <v>0</v>
      </c>
      <c r="AM67" s="106">
        <f>AF67-AL67</f>
        <v>0</v>
      </c>
      <c r="AN67" s="3" t="str">
        <f>IF(AD67=AE67,1,"")</f>
        <v/>
      </c>
      <c r="AO67" s="3">
        <f>C67</f>
        <v>0</v>
      </c>
      <c r="AP67" s="3">
        <f>AO67</f>
        <v>0</v>
      </c>
      <c r="AQ67" s="3">
        <f>AP67</f>
        <v>0</v>
      </c>
      <c r="AT67" s="98" t="str">
        <f>C67&amp;G67</f>
        <v/>
      </c>
      <c r="AU67" s="98" t="str">
        <f>$C67&amp;H67</f>
        <v/>
      </c>
      <c r="AV67" s="98" t="str">
        <f>$C67&amp;I67</f>
        <v/>
      </c>
      <c r="AW67" s="100" t="str">
        <f t="shared" si="7"/>
        <v/>
      </c>
      <c r="AX67" s="101">
        <f>IF(F67="",1,1)</f>
        <v>1</v>
      </c>
      <c r="AY67" s="102" t="str">
        <f>IF(G67="","",1)</f>
        <v/>
      </c>
    </row>
    <row r="68" spans="1:51" ht="27" customHeight="1" x14ac:dyDescent="0.15">
      <c r="B68" s="176"/>
      <c r="C68" s="172"/>
      <c r="D68" s="172"/>
      <c r="E68" s="96"/>
      <c r="F68" s="172"/>
      <c r="G68" s="123"/>
      <c r="H68" s="123"/>
      <c r="I68" s="128"/>
      <c r="K68" s="116"/>
      <c r="L68" s="117"/>
      <c r="M68" s="117"/>
      <c r="N68" s="118"/>
      <c r="O68" s="118"/>
      <c r="Q68" s="114"/>
      <c r="R68" s="114"/>
      <c r="S68" s="114"/>
      <c r="T68" s="114"/>
      <c r="U68" s="114"/>
      <c r="V68" s="114"/>
      <c r="W68" s="57"/>
      <c r="AC68" s="104"/>
      <c r="AD68" s="104"/>
      <c r="AE68" s="104"/>
      <c r="AF68" s="104"/>
      <c r="AG68" s="104"/>
      <c r="AH68" s="104"/>
      <c r="AI68" s="104"/>
      <c r="AJ68" s="104"/>
      <c r="AK68" s="106"/>
      <c r="AL68" s="106"/>
      <c r="AM68" s="106"/>
      <c r="AT68" s="105"/>
      <c r="AU68" s="105"/>
      <c r="AV68" s="105"/>
      <c r="AW68" s="100" t="str">
        <f t="shared" si="7"/>
        <v/>
      </c>
      <c r="AX68" s="106" t="str">
        <f>IF(AND(AY67=1,AW68=""),1,"")</f>
        <v/>
      </c>
      <c r="AY68" s="106" t="str">
        <f>IF(AND(AY67=1,AX67=""),1,"")</f>
        <v/>
      </c>
    </row>
    <row r="69" spans="1:51" ht="27" customHeight="1" x14ac:dyDescent="0.15">
      <c r="B69" s="175">
        <f t="shared" si="3"/>
        <v>28</v>
      </c>
      <c r="C69" s="172"/>
      <c r="D69" s="172"/>
      <c r="E69" s="96"/>
      <c r="F69" s="172"/>
      <c r="G69" s="123"/>
      <c r="H69" s="123"/>
      <c r="I69" s="128"/>
      <c r="J69" s="143" t="str">
        <f>IF(E69="","",LEN(E69)-LEN(SUBSTITUTE(SUBSTITUTE(E69," ",),"　",)))</f>
        <v/>
      </c>
      <c r="K69" s="116"/>
      <c r="L69" s="117"/>
      <c r="M69" s="117"/>
      <c r="N69" s="118"/>
      <c r="O69" s="118"/>
      <c r="P69" s="1" t="str">
        <f>IF($B$4="","",IF($B$4="中学",$B$4&amp;C69,IF($B$4="高校",$B$4&amp;C69,C69)))</f>
        <v/>
      </c>
      <c r="Q69" s="114"/>
      <c r="R69" s="114"/>
      <c r="S69" s="115"/>
      <c r="T69" s="115"/>
      <c r="U69" s="115"/>
      <c r="V69" s="114"/>
      <c r="W69" s="57"/>
      <c r="AA69" s="2">
        <f>COUNTA(G69,H69,I69)</f>
        <v>0</v>
      </c>
      <c r="AB69" s="3">
        <v>28</v>
      </c>
      <c r="AC69" s="97" t="str">
        <f>IF(D69="","",C69&amp;D69)</f>
        <v/>
      </c>
      <c r="AD69" s="97">
        <f>IF(AC69="",1,AC69)</f>
        <v>1</v>
      </c>
      <c r="AE69" s="97">
        <f>IF(ISERROR(VLOOKUP(AD69,$AC$13:AC68,1,FALSE)),0,VLOOKUP(AD69,$AC$13:AC68,1,FALSE))</f>
        <v>0</v>
      </c>
      <c r="AF69" s="97">
        <f>IF(AE69&gt;1,1,0)</f>
        <v>0</v>
      </c>
      <c r="AG69" s="97" t="str">
        <f>D69&amp;E69</f>
        <v/>
      </c>
      <c r="AH69" s="97">
        <f>IF(AG69="",1,AG69)</f>
        <v>1</v>
      </c>
      <c r="AI69" s="97" t="str">
        <f>C69&amp;D69&amp;E69</f>
        <v/>
      </c>
      <c r="AJ69" s="97">
        <f>IF(AI69="",1,AI69)</f>
        <v>1</v>
      </c>
      <c r="AK69" s="106">
        <f>IF(ISERROR(VLOOKUP(AJ69,$AI$13:AI68,1,FALSE)),0,VLOOKUP(AJ69,$AI$13:AI68,1,FALSE))</f>
        <v>0</v>
      </c>
      <c r="AL69" s="106">
        <f>IF(AK69&gt;1,1,0)</f>
        <v>0</v>
      </c>
      <c r="AM69" s="106">
        <f>AF69-AL69</f>
        <v>0</v>
      </c>
      <c r="AN69" s="3" t="str">
        <f>IF(AD69=AE69,1,"")</f>
        <v/>
      </c>
      <c r="AO69" s="3">
        <f>C69</f>
        <v>0</v>
      </c>
      <c r="AP69" s="3">
        <f>AO69</f>
        <v>0</v>
      </c>
      <c r="AQ69" s="3">
        <f>AP69</f>
        <v>0</v>
      </c>
      <c r="AT69" s="98" t="str">
        <f>C69&amp;G69</f>
        <v/>
      </c>
      <c r="AU69" s="98" t="str">
        <f>$C69&amp;H69</f>
        <v/>
      </c>
      <c r="AV69" s="98" t="str">
        <f>$C69&amp;I69</f>
        <v/>
      </c>
      <c r="AW69" s="100" t="str">
        <f t="shared" si="7"/>
        <v/>
      </c>
      <c r="AX69" s="101">
        <f>IF(F69="",1,1)</f>
        <v>1</v>
      </c>
      <c r="AY69" s="102" t="str">
        <f>IF(G69="","",1)</f>
        <v/>
      </c>
    </row>
    <row r="70" spans="1:51" ht="27" customHeight="1" x14ac:dyDescent="0.15">
      <c r="B70" s="176"/>
      <c r="C70" s="172"/>
      <c r="D70" s="172"/>
      <c r="E70" s="96"/>
      <c r="F70" s="172"/>
      <c r="G70" s="123"/>
      <c r="H70" s="123"/>
      <c r="I70" s="128"/>
      <c r="K70" s="116"/>
      <c r="L70" s="117"/>
      <c r="M70" s="117"/>
      <c r="N70" s="118"/>
      <c r="O70" s="118"/>
      <c r="Q70" s="114"/>
      <c r="R70" s="114"/>
      <c r="S70" s="114"/>
      <c r="T70" s="115"/>
      <c r="U70" s="115"/>
      <c r="V70" s="114"/>
      <c r="W70" s="57"/>
      <c r="AC70" s="104"/>
      <c r="AD70" s="104"/>
      <c r="AE70" s="104"/>
      <c r="AF70" s="104"/>
      <c r="AG70" s="104"/>
      <c r="AH70" s="104"/>
      <c r="AI70" s="104"/>
      <c r="AJ70" s="104"/>
      <c r="AK70" s="106"/>
      <c r="AL70" s="106"/>
      <c r="AM70" s="106"/>
      <c r="AT70" s="105"/>
      <c r="AU70" s="105"/>
      <c r="AV70" s="105"/>
      <c r="AW70" s="100" t="str">
        <f t="shared" si="7"/>
        <v/>
      </c>
      <c r="AX70" s="106" t="str">
        <f>IF(AND(AY69=1,AW70=""),1,"")</f>
        <v/>
      </c>
      <c r="AY70" s="106" t="str">
        <f>IF(AND(AY69=1,AX69=""),1,"")</f>
        <v/>
      </c>
    </row>
    <row r="71" spans="1:51" ht="27" customHeight="1" x14ac:dyDescent="0.15">
      <c r="B71" s="175">
        <f t="shared" si="3"/>
        <v>29</v>
      </c>
      <c r="C71" s="172"/>
      <c r="D71" s="172"/>
      <c r="E71" s="96"/>
      <c r="F71" s="172"/>
      <c r="G71" s="123"/>
      <c r="H71" s="123"/>
      <c r="I71" s="128"/>
      <c r="J71" s="143" t="str">
        <f>IF(E71="","",LEN(E71)-LEN(SUBSTITUTE(SUBSTITUTE(E71," ",),"　",)))</f>
        <v/>
      </c>
      <c r="K71" s="116"/>
      <c r="L71" s="117"/>
      <c r="M71" s="117"/>
      <c r="N71" s="118"/>
      <c r="O71" s="118"/>
      <c r="P71" s="1" t="str">
        <f>IF($B$4="","",IF($B$4="中学",$B$4&amp;C71,IF($B$4="高校",$B$4&amp;C71,C71)))</f>
        <v/>
      </c>
      <c r="Q71" s="114"/>
      <c r="R71" s="114"/>
      <c r="S71" s="114"/>
      <c r="T71" s="115"/>
      <c r="U71" s="115"/>
      <c r="V71" s="114"/>
      <c r="W71" s="57"/>
      <c r="AA71" s="2">
        <f>COUNTA(G71,H71,I71)</f>
        <v>0</v>
      </c>
      <c r="AB71" s="3">
        <v>29</v>
      </c>
      <c r="AC71" s="97" t="str">
        <f>IF(D71="","",C71&amp;D71)</f>
        <v/>
      </c>
      <c r="AD71" s="97">
        <f>IF(AC71="",1,AC71)</f>
        <v>1</v>
      </c>
      <c r="AE71" s="97">
        <f>IF(ISERROR(VLOOKUP(AD71,$AC$13:AC70,1,FALSE)),0,VLOOKUP(AD71,$AC$13:AC70,1,FALSE))</f>
        <v>0</v>
      </c>
      <c r="AF71" s="97">
        <f>IF(AE71&gt;1,1,0)</f>
        <v>0</v>
      </c>
      <c r="AG71" s="97" t="str">
        <f>D71&amp;E71</f>
        <v/>
      </c>
      <c r="AH71" s="97">
        <f>IF(AG71="",1,AG71)</f>
        <v>1</v>
      </c>
      <c r="AI71" s="97" t="str">
        <f>C71&amp;D71&amp;E71</f>
        <v/>
      </c>
      <c r="AJ71" s="97">
        <f>IF(AI71="",1,AI71)</f>
        <v>1</v>
      </c>
      <c r="AK71" s="106">
        <f>IF(ISERROR(VLOOKUP(AJ71,$AI$13:AI70,1,FALSE)),0,VLOOKUP(AJ71,$AI$13:AI70,1,FALSE))</f>
        <v>0</v>
      </c>
      <c r="AL71" s="106">
        <f>IF(AK71&gt;1,1,0)</f>
        <v>0</v>
      </c>
      <c r="AM71" s="106">
        <f>AF71-AL71</f>
        <v>0</v>
      </c>
      <c r="AN71" s="3" t="str">
        <f>IF(AD71=AE71,1,"")</f>
        <v/>
      </c>
      <c r="AO71" s="3">
        <f>C71</f>
        <v>0</v>
      </c>
      <c r="AP71" s="3">
        <f>AO71</f>
        <v>0</v>
      </c>
      <c r="AQ71" s="3">
        <f>AP71</f>
        <v>0</v>
      </c>
      <c r="AT71" s="98" t="str">
        <f>C71&amp;G71</f>
        <v/>
      </c>
      <c r="AU71" s="98" t="str">
        <f>$C71&amp;H71</f>
        <v/>
      </c>
      <c r="AV71" s="98" t="str">
        <f>$C71&amp;I71</f>
        <v/>
      </c>
      <c r="AW71" s="100" t="str">
        <f t="shared" si="7"/>
        <v/>
      </c>
      <c r="AX71" s="101">
        <f>IF(F71="",1,1)</f>
        <v>1</v>
      </c>
      <c r="AY71" s="102" t="str">
        <f>IF(G71="","",1)</f>
        <v/>
      </c>
    </row>
    <row r="72" spans="1:51" ht="27" customHeight="1" x14ac:dyDescent="0.15">
      <c r="B72" s="176"/>
      <c r="C72" s="172"/>
      <c r="D72" s="172"/>
      <c r="E72" s="96"/>
      <c r="F72" s="172"/>
      <c r="G72" s="123"/>
      <c r="H72" s="123"/>
      <c r="I72" s="128"/>
      <c r="K72" s="116"/>
      <c r="L72" s="117"/>
      <c r="M72" s="117"/>
      <c r="N72" s="118"/>
      <c r="O72" s="118"/>
      <c r="Q72" s="114"/>
      <c r="R72" s="114"/>
      <c r="S72" s="114"/>
      <c r="T72" s="115"/>
      <c r="U72" s="115"/>
      <c r="V72" s="114"/>
      <c r="W72" s="57"/>
      <c r="AC72" s="104"/>
      <c r="AD72" s="104"/>
      <c r="AE72" s="104"/>
      <c r="AF72" s="104"/>
      <c r="AG72" s="104"/>
      <c r="AH72" s="104"/>
      <c r="AI72" s="104"/>
      <c r="AJ72" s="104"/>
      <c r="AK72" s="106"/>
      <c r="AL72" s="106"/>
      <c r="AM72" s="106"/>
      <c r="AT72" s="105"/>
      <c r="AU72" s="105"/>
      <c r="AV72" s="105"/>
      <c r="AW72" s="100" t="str">
        <f t="shared" si="7"/>
        <v/>
      </c>
      <c r="AX72" s="106" t="str">
        <f>IF(AND(AY71=1,AW72=""),1,"")</f>
        <v/>
      </c>
      <c r="AY72" s="106" t="str">
        <f>IF(AND(AY71=1,AX71=""),1,"")</f>
        <v/>
      </c>
    </row>
    <row r="73" spans="1:51" ht="27" customHeight="1" thickBot="1" x14ac:dyDescent="0.2">
      <c r="B73" s="222">
        <f t="shared" si="3"/>
        <v>30</v>
      </c>
      <c r="C73" s="172"/>
      <c r="D73" s="172"/>
      <c r="E73" s="96"/>
      <c r="F73" s="172"/>
      <c r="G73" s="123"/>
      <c r="H73" s="123"/>
      <c r="I73" s="128"/>
      <c r="J73" s="143" t="str">
        <f>IF(E73="","",LEN(E73)-LEN(SUBSTITUTE(SUBSTITUTE(E73," ",),"　",)))</f>
        <v/>
      </c>
      <c r="K73" s="116"/>
      <c r="L73" s="117"/>
      <c r="M73" s="117"/>
      <c r="N73" s="117"/>
      <c r="O73" s="117"/>
      <c r="P73" s="1" t="str">
        <f>IF($B$4="","",IF($B$4="中学",$B$4&amp;C73,IF($B$4="高校",$B$4&amp;C73,C73)))</f>
        <v/>
      </c>
      <c r="Q73" s="115"/>
      <c r="R73" s="115"/>
      <c r="S73" s="114"/>
      <c r="T73" s="115"/>
      <c r="U73" s="115"/>
      <c r="V73" s="114"/>
      <c r="W73" s="57"/>
      <c r="AA73" s="2">
        <f>COUNTA(G73,H73,I73)</f>
        <v>0</v>
      </c>
      <c r="AB73" s="3">
        <v>30</v>
      </c>
      <c r="AC73" s="97" t="str">
        <f>IF(D73="","",C73&amp;D73)</f>
        <v/>
      </c>
      <c r="AD73" s="97">
        <f>IF(AC73="",1,AC73)</f>
        <v>1</v>
      </c>
      <c r="AE73" s="97">
        <f>IF(ISERROR(VLOOKUP(AD73,$AC$13:AC72,1,FALSE)),0,VLOOKUP(AD73,$AC$13:AC72,1,FALSE))</f>
        <v>0</v>
      </c>
      <c r="AF73" s="97">
        <f>IF(AE73&gt;1,1,0)</f>
        <v>0</v>
      </c>
      <c r="AG73" s="97" t="str">
        <f>D73&amp;E73</f>
        <v/>
      </c>
      <c r="AH73" s="97">
        <f>IF(AG73="",1,AG73)</f>
        <v>1</v>
      </c>
      <c r="AI73" s="97" t="str">
        <f>C73&amp;D73&amp;E73</f>
        <v/>
      </c>
      <c r="AJ73" s="97">
        <f>IF(AI73="",1,AI73)</f>
        <v>1</v>
      </c>
      <c r="AK73" s="106">
        <f>IF(ISERROR(VLOOKUP(AJ73,$AI$13:AI72,1,FALSE)),0,VLOOKUP(AJ73,$AI$13:AI72,1,FALSE))</f>
        <v>0</v>
      </c>
      <c r="AL73" s="106">
        <f>IF(AK73&gt;1,1,0)</f>
        <v>0</v>
      </c>
      <c r="AM73" s="106">
        <f>AF73-AL73</f>
        <v>0</v>
      </c>
      <c r="AN73" s="3" t="str">
        <f>IF(AD73=AE73,1,"")</f>
        <v/>
      </c>
      <c r="AO73" s="3">
        <f>C73</f>
        <v>0</v>
      </c>
      <c r="AP73" s="3">
        <f>AO73</f>
        <v>0</v>
      </c>
      <c r="AQ73" s="3">
        <f>AP73</f>
        <v>0</v>
      </c>
      <c r="AT73" s="98" t="str">
        <f>C73&amp;G73</f>
        <v/>
      </c>
      <c r="AU73" s="98" t="str">
        <f>$C73&amp;H73</f>
        <v/>
      </c>
      <c r="AV73" s="98" t="str">
        <f>$C73&amp;I73</f>
        <v/>
      </c>
      <c r="AW73" s="100" t="str">
        <f t="shared" si="7"/>
        <v/>
      </c>
      <c r="AX73" s="101">
        <f>IF(F73="",1,1)</f>
        <v>1</v>
      </c>
      <c r="AY73" s="102" t="str">
        <f>IF(G73="","",1)</f>
        <v/>
      </c>
    </row>
    <row r="74" spans="1:51" ht="27" customHeight="1" thickBot="1" x14ac:dyDescent="0.2">
      <c r="B74" s="219"/>
      <c r="C74" s="173"/>
      <c r="D74" s="173"/>
      <c r="E74" s="112"/>
      <c r="F74" s="173"/>
      <c r="G74" s="124"/>
      <c r="H74" s="124"/>
      <c r="I74" s="129"/>
      <c r="K74" s="116"/>
      <c r="L74" s="117"/>
      <c r="M74" s="117"/>
      <c r="N74" s="117"/>
      <c r="O74" s="117"/>
      <c r="Q74" s="115"/>
      <c r="R74" s="115"/>
      <c r="S74" s="114"/>
      <c r="T74" s="115"/>
      <c r="U74" s="115"/>
      <c r="V74" s="114"/>
      <c r="W74" s="57"/>
      <c r="AC74" s="104"/>
      <c r="AD74" s="104"/>
      <c r="AE74" s="104"/>
      <c r="AF74" s="104"/>
      <c r="AG74" s="104"/>
      <c r="AH74" s="104"/>
      <c r="AI74" s="104"/>
      <c r="AJ74" s="104"/>
      <c r="AK74" s="106"/>
      <c r="AL74" s="106"/>
      <c r="AM74" s="106"/>
      <c r="AT74" s="105"/>
      <c r="AU74" s="105"/>
      <c r="AV74" s="105"/>
      <c r="AW74" s="100" t="str">
        <f t="shared" si="7"/>
        <v/>
      </c>
      <c r="AX74" s="106" t="str">
        <f>IF(AND(AY73=1,AW74=""),1,"")</f>
        <v/>
      </c>
      <c r="AY74" s="106" t="str">
        <f>IF(AND(AY73=1,AX73=""),1,"")</f>
        <v/>
      </c>
    </row>
    <row r="75" spans="1:51" ht="27" customHeight="1" thickBot="1" x14ac:dyDescent="0.2">
      <c r="A75" s="58">
        <f>COUNTA(E75,E77,E79,E81,E83,E85,E87,E89,E91,E93)</f>
        <v>0</v>
      </c>
      <c r="B75" s="219">
        <f t="shared" si="3"/>
        <v>31</v>
      </c>
      <c r="C75" s="221"/>
      <c r="D75" s="174"/>
      <c r="E75" s="113"/>
      <c r="F75" s="174"/>
      <c r="G75" s="125"/>
      <c r="H75" s="125"/>
      <c r="I75" s="131"/>
      <c r="J75" s="143" t="str">
        <f>IF(E75="","",LEN(E75)-LEN(SUBSTITUTE(SUBSTITUTE(E75," ",),"　",)))</f>
        <v/>
      </c>
      <c r="K75" s="116"/>
      <c r="L75" s="117"/>
      <c r="M75" s="117"/>
      <c r="N75" s="118"/>
      <c r="O75" s="118"/>
      <c r="P75" s="1" t="str">
        <f>IF($B$4="","",IF($B$4="中学",$B$4&amp;C75,IF($B$4="高校",$B$4&amp;C75,C75)))</f>
        <v/>
      </c>
      <c r="Q75" s="114"/>
      <c r="R75" s="114"/>
      <c r="S75" s="114"/>
      <c r="T75" s="115"/>
      <c r="U75" s="115"/>
      <c r="V75" s="114"/>
      <c r="W75" s="57"/>
      <c r="AA75" s="2">
        <f>COUNTA(G75,H75,I75)</f>
        <v>0</v>
      </c>
      <c r="AB75" s="3">
        <v>31</v>
      </c>
      <c r="AC75" s="97" t="str">
        <f>IF(D75="","",C75&amp;D75)</f>
        <v/>
      </c>
      <c r="AD75" s="97">
        <f>IF(AC75="",1,AC75)</f>
        <v>1</v>
      </c>
      <c r="AE75" s="97">
        <f>IF(ISERROR(VLOOKUP(AD75,$AC$13:AC74,1,FALSE)),0,VLOOKUP(AD75,$AC$13:AC74,1,FALSE))</f>
        <v>0</v>
      </c>
      <c r="AF75" s="97">
        <f>IF(AE75&gt;1,1,0)</f>
        <v>0</v>
      </c>
      <c r="AG75" s="97" t="str">
        <f>D75&amp;E75</f>
        <v/>
      </c>
      <c r="AH75" s="97">
        <f>IF(AG75="",1,AG75)</f>
        <v>1</v>
      </c>
      <c r="AI75" s="97" t="str">
        <f>C75&amp;D75&amp;E75</f>
        <v/>
      </c>
      <c r="AJ75" s="97">
        <f>IF(AI75="",1,AI75)</f>
        <v>1</v>
      </c>
      <c r="AK75" s="106">
        <f>IF(ISERROR(VLOOKUP(AJ75,$AI$13:AI74,1,FALSE)),0,VLOOKUP(AJ75,$AI$13:AI74,1,FALSE))</f>
        <v>0</v>
      </c>
      <c r="AL75" s="106">
        <f>IF(AK75&gt;1,1,0)</f>
        <v>0</v>
      </c>
      <c r="AM75" s="106">
        <f>AF75-AL75</f>
        <v>0</v>
      </c>
      <c r="AN75" s="3" t="str">
        <f>IF(AD75=AE75,1,"")</f>
        <v/>
      </c>
      <c r="AO75" s="3">
        <f>C75</f>
        <v>0</v>
      </c>
      <c r="AP75" s="3">
        <f>AO75</f>
        <v>0</v>
      </c>
      <c r="AQ75" s="3">
        <f>AP75</f>
        <v>0</v>
      </c>
      <c r="AT75" s="98" t="str">
        <f>C75&amp;G75</f>
        <v/>
      </c>
      <c r="AU75" s="98" t="str">
        <f>$C75&amp;H75</f>
        <v/>
      </c>
      <c r="AV75" s="98" t="str">
        <f>$C75&amp;I75</f>
        <v/>
      </c>
      <c r="AW75" s="100" t="str">
        <f t="shared" si="7"/>
        <v/>
      </c>
      <c r="AX75" s="101">
        <f>IF(F75="",1,1)</f>
        <v>1</v>
      </c>
      <c r="AY75" s="102" t="str">
        <f>IF(G75="","",1)</f>
        <v/>
      </c>
    </row>
    <row r="76" spans="1:51" ht="27" customHeight="1" x14ac:dyDescent="0.15">
      <c r="A76" s="103">
        <f>COUNTA(G75,G77,G79,G81,G83,G85,G87,G89,G91,G93)</f>
        <v>0</v>
      </c>
      <c r="B76" s="220"/>
      <c r="C76" s="172"/>
      <c r="D76" s="172"/>
      <c r="E76" s="96"/>
      <c r="F76" s="172"/>
      <c r="G76" s="123"/>
      <c r="H76" s="123"/>
      <c r="I76" s="128"/>
      <c r="K76" s="116"/>
      <c r="L76" s="117"/>
      <c r="M76" s="117"/>
      <c r="N76" s="118"/>
      <c r="O76" s="118"/>
      <c r="Q76" s="114"/>
      <c r="R76" s="114"/>
      <c r="S76" s="114"/>
      <c r="T76" s="115"/>
      <c r="U76" s="115"/>
      <c r="V76" s="114"/>
      <c r="W76" s="57"/>
      <c r="AC76" s="104"/>
      <c r="AD76" s="104"/>
      <c r="AE76" s="104"/>
      <c r="AF76" s="104"/>
      <c r="AG76" s="104"/>
      <c r="AH76" s="104"/>
      <c r="AI76" s="104"/>
      <c r="AJ76" s="104"/>
      <c r="AK76" s="106"/>
      <c r="AL76" s="106"/>
      <c r="AM76" s="106"/>
      <c r="AT76" s="105"/>
      <c r="AU76" s="105"/>
      <c r="AV76" s="105"/>
      <c r="AW76" s="100" t="str">
        <f t="shared" si="7"/>
        <v/>
      </c>
      <c r="AX76" s="106" t="str">
        <f>IF(AND(AY75=1,AW76=""),1,"")</f>
        <v/>
      </c>
      <c r="AY76" s="106" t="str">
        <f>IF(AND(AY75=1,AX75=""),1,"")</f>
        <v/>
      </c>
    </row>
    <row r="77" spans="1:51" ht="27" customHeight="1" x14ac:dyDescent="0.15">
      <c r="B77" s="175">
        <f t="shared" si="3"/>
        <v>32</v>
      </c>
      <c r="C77" s="172"/>
      <c r="D77" s="172"/>
      <c r="E77" s="96"/>
      <c r="F77" s="172"/>
      <c r="G77" s="123"/>
      <c r="H77" s="123"/>
      <c r="I77" s="128"/>
      <c r="J77" s="143" t="str">
        <f>IF(E77="","",LEN(E77)-LEN(SUBSTITUTE(SUBSTITUTE(E77," ",),"　",)))</f>
        <v/>
      </c>
      <c r="K77" s="116"/>
      <c r="L77" s="118"/>
      <c r="M77" s="118"/>
      <c r="N77" s="118"/>
      <c r="O77" s="118"/>
      <c r="P77" s="1" t="str">
        <f>IF($B$4="","",IF($B$4="中学",$B$4&amp;C77,IF($B$4="高校",$B$4&amp;C77,C77)))</f>
        <v/>
      </c>
      <c r="Q77" s="114"/>
      <c r="R77" s="114"/>
      <c r="S77" s="115"/>
      <c r="T77" s="114"/>
      <c r="U77" s="114"/>
      <c r="V77" s="115"/>
      <c r="W77" s="57"/>
      <c r="AA77" s="2">
        <f>COUNTA(G77,H77,I77)</f>
        <v>0</v>
      </c>
      <c r="AB77" s="3">
        <v>32</v>
      </c>
      <c r="AC77" s="97" t="str">
        <f>IF(D77="","",C77&amp;D77)</f>
        <v/>
      </c>
      <c r="AD77" s="97">
        <f>IF(AC77="",1,AC77)</f>
        <v>1</v>
      </c>
      <c r="AE77" s="97">
        <f>IF(ISERROR(VLOOKUP(AD77,$AC$13:AC76,1,FALSE)),0,VLOOKUP(AD77,$AC$13:AC76,1,FALSE))</f>
        <v>0</v>
      </c>
      <c r="AF77" s="97">
        <f>IF(AE77&gt;1,1,0)</f>
        <v>0</v>
      </c>
      <c r="AG77" s="97" t="str">
        <f>D77&amp;E77</f>
        <v/>
      </c>
      <c r="AH77" s="97">
        <f>IF(AG77="",1,AG77)</f>
        <v>1</v>
      </c>
      <c r="AI77" s="97" t="str">
        <f>C77&amp;D77&amp;E77</f>
        <v/>
      </c>
      <c r="AJ77" s="97">
        <f>IF(AI77="",1,AI77)</f>
        <v>1</v>
      </c>
      <c r="AK77" s="106">
        <f>IF(ISERROR(VLOOKUP(AJ77,$AI$13:AI76,1,FALSE)),0,VLOOKUP(AJ77,$AI$13:AI76,1,FALSE))</f>
        <v>0</v>
      </c>
      <c r="AL77" s="106">
        <f>IF(AK77&gt;1,1,0)</f>
        <v>0</v>
      </c>
      <c r="AM77" s="106">
        <f>AF77-AL77</f>
        <v>0</v>
      </c>
      <c r="AN77" s="3" t="str">
        <f>IF(AD77=AE77,1,"")</f>
        <v/>
      </c>
      <c r="AO77" s="3">
        <f>C77</f>
        <v>0</v>
      </c>
      <c r="AP77" s="3">
        <f>AO77</f>
        <v>0</v>
      </c>
      <c r="AQ77" s="3">
        <f>AP77</f>
        <v>0</v>
      </c>
      <c r="AT77" s="98" t="str">
        <f>C77&amp;G77</f>
        <v/>
      </c>
      <c r="AU77" s="98" t="str">
        <f>$C77&amp;H77</f>
        <v/>
      </c>
      <c r="AV77" s="98" t="str">
        <f>$C77&amp;I77</f>
        <v/>
      </c>
      <c r="AW77" s="100" t="str">
        <f t="shared" si="7"/>
        <v/>
      </c>
      <c r="AX77" s="101">
        <f>IF(F77="",1,1)</f>
        <v>1</v>
      </c>
      <c r="AY77" s="102" t="str">
        <f>IF(G77="","",1)</f>
        <v/>
      </c>
    </row>
    <row r="78" spans="1:51" ht="27" customHeight="1" x14ac:dyDescent="0.15">
      <c r="B78" s="176"/>
      <c r="C78" s="172"/>
      <c r="D78" s="172"/>
      <c r="E78" s="96"/>
      <c r="F78" s="172"/>
      <c r="G78" s="123"/>
      <c r="H78" s="123"/>
      <c r="I78" s="128"/>
      <c r="K78" s="116"/>
      <c r="L78" s="117"/>
      <c r="M78" s="117"/>
      <c r="N78" s="118"/>
      <c r="O78" s="118"/>
      <c r="Q78" s="114"/>
      <c r="R78" s="114"/>
      <c r="S78" s="114"/>
      <c r="T78" s="115"/>
      <c r="U78" s="115"/>
      <c r="V78" s="114"/>
      <c r="W78" s="57"/>
      <c r="AC78" s="104"/>
      <c r="AD78" s="104"/>
      <c r="AE78" s="104"/>
      <c r="AF78" s="104"/>
      <c r="AG78" s="104"/>
      <c r="AH78" s="104"/>
      <c r="AI78" s="104"/>
      <c r="AJ78" s="104"/>
      <c r="AK78" s="106"/>
      <c r="AL78" s="106"/>
      <c r="AM78" s="106"/>
      <c r="AT78" s="105"/>
      <c r="AU78" s="105"/>
      <c r="AV78" s="105"/>
      <c r="AW78" s="100" t="str">
        <f t="shared" si="7"/>
        <v/>
      </c>
      <c r="AX78" s="106" t="str">
        <f>IF(AND(AY77=1,AW78=""),1,"")</f>
        <v/>
      </c>
      <c r="AY78" s="106" t="str">
        <f>IF(AND(AY77=1,AX77=""),1,"")</f>
        <v/>
      </c>
    </row>
    <row r="79" spans="1:51" ht="27" customHeight="1" x14ac:dyDescent="0.15">
      <c r="B79" s="175">
        <f t="shared" si="3"/>
        <v>33</v>
      </c>
      <c r="C79" s="172"/>
      <c r="D79" s="172"/>
      <c r="E79" s="96"/>
      <c r="F79" s="172"/>
      <c r="G79" s="123"/>
      <c r="H79" s="123"/>
      <c r="I79" s="128"/>
      <c r="J79" s="143" t="str">
        <f>IF(E79="","",LEN(E79)-LEN(SUBSTITUTE(SUBSTITUTE(E79," ",),"　",)))</f>
        <v/>
      </c>
      <c r="K79" s="116"/>
      <c r="L79" s="118"/>
      <c r="M79" s="118"/>
      <c r="N79" s="118"/>
      <c r="O79" s="118"/>
      <c r="P79" s="1" t="str">
        <f>IF($B$4="","",IF($B$4="中学",$B$4&amp;C79,IF($B$4="高校",$B$4&amp;C79,C79)))</f>
        <v/>
      </c>
      <c r="Q79" s="114"/>
      <c r="R79" s="114"/>
      <c r="S79" s="114"/>
      <c r="T79" s="115"/>
      <c r="U79" s="115"/>
      <c r="V79" s="114"/>
      <c r="W79" s="57"/>
      <c r="AA79" s="2">
        <f>COUNTA(G79,H79,I79)</f>
        <v>0</v>
      </c>
      <c r="AB79" s="3">
        <v>33</v>
      </c>
      <c r="AC79" s="97" t="str">
        <f>IF(D79="","",C79&amp;D79)</f>
        <v/>
      </c>
      <c r="AD79" s="97">
        <f>IF(AC79="",1,AC79)</f>
        <v>1</v>
      </c>
      <c r="AE79" s="97">
        <f>IF(ISERROR(VLOOKUP(AD79,$AC$13:AC78,1,FALSE)),0,VLOOKUP(AD79,$AC$13:AC78,1,FALSE))</f>
        <v>0</v>
      </c>
      <c r="AF79" s="97">
        <f>IF(AE79&gt;1,1,0)</f>
        <v>0</v>
      </c>
      <c r="AG79" s="97" t="str">
        <f>D79&amp;E79</f>
        <v/>
      </c>
      <c r="AH79" s="97">
        <f>IF(AG79="",1,AG79)</f>
        <v>1</v>
      </c>
      <c r="AI79" s="97" t="str">
        <f>C79&amp;D79&amp;E79</f>
        <v/>
      </c>
      <c r="AJ79" s="97">
        <f>IF(AI79="",1,AI79)</f>
        <v>1</v>
      </c>
      <c r="AK79" s="106">
        <f>IF(ISERROR(VLOOKUP(AJ79,$AI$13:AI78,1,FALSE)),0,VLOOKUP(AJ79,$AI$13:AI78,1,FALSE))</f>
        <v>0</v>
      </c>
      <c r="AL79" s="106">
        <f>IF(AK79&gt;1,1,0)</f>
        <v>0</v>
      </c>
      <c r="AM79" s="106">
        <f>AF79-AL79</f>
        <v>0</v>
      </c>
      <c r="AN79" s="3" t="str">
        <f>IF(AD79=AE79,1,"")</f>
        <v/>
      </c>
      <c r="AO79" s="3">
        <f>C79</f>
        <v>0</v>
      </c>
      <c r="AP79" s="3">
        <f>AO79</f>
        <v>0</v>
      </c>
      <c r="AQ79" s="3">
        <f>AP79</f>
        <v>0</v>
      </c>
      <c r="AT79" s="98" t="str">
        <f>C79&amp;G79</f>
        <v/>
      </c>
      <c r="AU79" s="98" t="str">
        <f>$C79&amp;H79</f>
        <v/>
      </c>
      <c r="AV79" s="98" t="str">
        <f>$C79&amp;I79</f>
        <v/>
      </c>
      <c r="AW79" s="100" t="str">
        <f t="shared" ref="AW79:AW114" si="8">IF(E79="","",1)</f>
        <v/>
      </c>
      <c r="AX79" s="101">
        <f>IF(F79="",1,1)</f>
        <v>1</v>
      </c>
      <c r="AY79" s="102" t="str">
        <f>IF(G79="","",1)</f>
        <v/>
      </c>
    </row>
    <row r="80" spans="1:51" ht="27" customHeight="1" x14ac:dyDescent="0.15">
      <c r="B80" s="176"/>
      <c r="C80" s="172"/>
      <c r="D80" s="172"/>
      <c r="E80" s="96"/>
      <c r="F80" s="172"/>
      <c r="G80" s="123"/>
      <c r="H80" s="123"/>
      <c r="I80" s="128"/>
      <c r="K80" s="116"/>
      <c r="L80" s="117"/>
      <c r="M80" s="117"/>
      <c r="N80" s="118"/>
      <c r="O80" s="118"/>
      <c r="Q80" s="114"/>
      <c r="R80" s="114"/>
      <c r="S80" s="114"/>
      <c r="T80" s="114"/>
      <c r="U80" s="114"/>
      <c r="V80" s="114"/>
      <c r="W80" s="57"/>
      <c r="AC80" s="104"/>
      <c r="AD80" s="104"/>
      <c r="AE80" s="104"/>
      <c r="AF80" s="104"/>
      <c r="AG80" s="104"/>
      <c r="AH80" s="104"/>
      <c r="AI80" s="104"/>
      <c r="AJ80" s="104"/>
      <c r="AK80" s="106"/>
      <c r="AL80" s="106"/>
      <c r="AM80" s="106"/>
      <c r="AT80" s="105"/>
      <c r="AU80" s="105"/>
      <c r="AV80" s="105"/>
      <c r="AW80" s="100" t="str">
        <f t="shared" si="8"/>
        <v/>
      </c>
      <c r="AX80" s="106" t="str">
        <f>IF(AND(AY79=1,AW80=""),1,"")</f>
        <v/>
      </c>
      <c r="AY80" s="106" t="str">
        <f>IF(AND(AY79=1,AX79=""),1,"")</f>
        <v/>
      </c>
    </row>
    <row r="81" spans="1:51" ht="27" customHeight="1" x14ac:dyDescent="0.15">
      <c r="B81" s="175">
        <f t="shared" si="3"/>
        <v>34</v>
      </c>
      <c r="C81" s="172"/>
      <c r="D81" s="172"/>
      <c r="E81" s="96"/>
      <c r="F81" s="172"/>
      <c r="G81" s="123"/>
      <c r="H81" s="123"/>
      <c r="I81" s="128"/>
      <c r="J81" s="143" t="str">
        <f>IF(E81="","",LEN(E81)-LEN(SUBSTITUTE(SUBSTITUTE(E81," ",),"　",)))</f>
        <v/>
      </c>
      <c r="K81" s="116"/>
      <c r="L81" s="118"/>
      <c r="M81" s="118"/>
      <c r="N81" s="118"/>
      <c r="O81" s="118"/>
      <c r="P81" s="1" t="str">
        <f>IF($B$4="","",IF($B$4="中学",$B$4&amp;C81,IF($B$4="高校",$B$4&amp;C81,C81)))</f>
        <v/>
      </c>
      <c r="Q81" s="114"/>
      <c r="R81" s="114"/>
      <c r="S81" s="114"/>
      <c r="T81" s="115"/>
      <c r="U81" s="115"/>
      <c r="V81" s="114"/>
      <c r="W81" s="57"/>
      <c r="AA81" s="2">
        <f>COUNTA(G81,H81,I81)</f>
        <v>0</v>
      </c>
      <c r="AB81" s="3">
        <v>34</v>
      </c>
      <c r="AC81" s="97" t="str">
        <f>IF(D81="","",C81&amp;D81)</f>
        <v/>
      </c>
      <c r="AD81" s="97">
        <f>IF(AC81="",1,AC81)</f>
        <v>1</v>
      </c>
      <c r="AE81" s="97">
        <f>IF(ISERROR(VLOOKUP(AD81,$AC$13:AC80,1,FALSE)),0,VLOOKUP(AD81,$AC$13:AC80,1,FALSE))</f>
        <v>0</v>
      </c>
      <c r="AF81" s="97">
        <f>IF(AE81&gt;1,1,0)</f>
        <v>0</v>
      </c>
      <c r="AG81" s="97" t="str">
        <f>D81&amp;E81</f>
        <v/>
      </c>
      <c r="AH81" s="97">
        <f>IF(AG81="",1,AG81)</f>
        <v>1</v>
      </c>
      <c r="AI81" s="97" t="str">
        <f>C81&amp;D81&amp;E81</f>
        <v/>
      </c>
      <c r="AJ81" s="97">
        <f>IF(AI81="",1,AI81)</f>
        <v>1</v>
      </c>
      <c r="AK81" s="106">
        <f>IF(ISERROR(VLOOKUP(AJ81,$AI$13:AI80,1,FALSE)),0,VLOOKUP(AJ81,$AI$13:AI80,1,FALSE))</f>
        <v>0</v>
      </c>
      <c r="AL81" s="106">
        <f>IF(AK81&gt;1,1,0)</f>
        <v>0</v>
      </c>
      <c r="AM81" s="106">
        <f>AF81-AL81</f>
        <v>0</v>
      </c>
      <c r="AN81" s="3" t="str">
        <f>IF(AD81=AE81,1,"")</f>
        <v/>
      </c>
      <c r="AO81" s="3">
        <f>C81</f>
        <v>0</v>
      </c>
      <c r="AP81" s="3">
        <f>AO81</f>
        <v>0</v>
      </c>
      <c r="AQ81" s="3">
        <f>AP81</f>
        <v>0</v>
      </c>
      <c r="AT81" s="98" t="str">
        <f>C81&amp;G81</f>
        <v/>
      </c>
      <c r="AU81" s="98" t="str">
        <f>$C81&amp;H81</f>
        <v/>
      </c>
      <c r="AV81" s="98" t="str">
        <f>$C81&amp;I81</f>
        <v/>
      </c>
      <c r="AW81" s="100" t="str">
        <f t="shared" si="8"/>
        <v/>
      </c>
      <c r="AX81" s="101">
        <f>IF(F81="",1,1)</f>
        <v>1</v>
      </c>
      <c r="AY81" s="102" t="str">
        <f>IF(G81="","",1)</f>
        <v/>
      </c>
    </row>
    <row r="82" spans="1:51" ht="27" customHeight="1" x14ac:dyDescent="0.15">
      <c r="B82" s="176"/>
      <c r="C82" s="172"/>
      <c r="D82" s="172"/>
      <c r="E82" s="96"/>
      <c r="F82" s="172"/>
      <c r="G82" s="123"/>
      <c r="H82" s="123"/>
      <c r="I82" s="128"/>
      <c r="K82" s="116"/>
      <c r="L82" s="118"/>
      <c r="M82" s="118"/>
      <c r="N82" s="118"/>
      <c r="O82" s="118"/>
      <c r="Q82" s="114"/>
      <c r="R82" s="114"/>
      <c r="S82" s="114"/>
      <c r="T82" s="115"/>
      <c r="U82" s="115"/>
      <c r="V82" s="114"/>
      <c r="W82" s="57"/>
      <c r="AC82" s="104"/>
      <c r="AD82" s="104"/>
      <c r="AE82" s="104"/>
      <c r="AF82" s="104"/>
      <c r="AG82" s="104"/>
      <c r="AH82" s="104"/>
      <c r="AI82" s="104"/>
      <c r="AJ82" s="104"/>
      <c r="AK82" s="106"/>
      <c r="AL82" s="106"/>
      <c r="AM82" s="106"/>
      <c r="AT82" s="105"/>
      <c r="AU82" s="105"/>
      <c r="AV82" s="105"/>
      <c r="AW82" s="100" t="str">
        <f t="shared" si="8"/>
        <v/>
      </c>
      <c r="AX82" s="106" t="str">
        <f>IF(AND(AY81=1,AW82=""),1,"")</f>
        <v/>
      </c>
      <c r="AY82" s="106" t="str">
        <f>IF(AND(AY81=1,AX81=""),1,"")</f>
        <v/>
      </c>
    </row>
    <row r="83" spans="1:51" ht="27" customHeight="1" x14ac:dyDescent="0.15">
      <c r="B83" s="175">
        <f t="shared" si="3"/>
        <v>35</v>
      </c>
      <c r="C83" s="172"/>
      <c r="D83" s="172"/>
      <c r="E83" s="96"/>
      <c r="F83" s="172"/>
      <c r="G83" s="123"/>
      <c r="H83" s="123"/>
      <c r="I83" s="128"/>
      <c r="J83" s="143" t="str">
        <f>IF(E83="","",LEN(E83)-LEN(SUBSTITUTE(SUBSTITUTE(E83," ",),"　",)))</f>
        <v/>
      </c>
      <c r="K83" s="116"/>
      <c r="L83" s="117"/>
      <c r="M83" s="117"/>
      <c r="N83" s="118"/>
      <c r="O83" s="118"/>
      <c r="P83" s="1" t="str">
        <f>IF($B$4="","",IF($B$4="中学",$B$4&amp;C83,IF($B$4="高校",$B$4&amp;C83,C83)))</f>
        <v/>
      </c>
      <c r="Q83" s="114"/>
      <c r="R83" s="114"/>
      <c r="S83" s="114"/>
      <c r="T83" s="114"/>
      <c r="U83" s="114"/>
      <c r="V83" s="114"/>
      <c r="W83" s="57"/>
      <c r="AA83" s="2">
        <f>COUNTA(G83,H83,I83)</f>
        <v>0</v>
      </c>
      <c r="AB83" s="3">
        <v>35</v>
      </c>
      <c r="AC83" s="97" t="str">
        <f>IF(D83="","",C83&amp;D83)</f>
        <v/>
      </c>
      <c r="AD83" s="97">
        <f>IF(AC83="",1,AC83)</f>
        <v>1</v>
      </c>
      <c r="AE83" s="97">
        <f>IF(ISERROR(VLOOKUP(AD83,$AC$13:AC82,1,FALSE)),0,VLOOKUP(AD83,$AC$13:AC82,1,FALSE))</f>
        <v>0</v>
      </c>
      <c r="AF83" s="97">
        <f>IF(AE83&gt;1,1,0)</f>
        <v>0</v>
      </c>
      <c r="AG83" s="97" t="str">
        <f>D83&amp;E83</f>
        <v/>
      </c>
      <c r="AH83" s="97">
        <f>IF(AG83="",1,AG83)</f>
        <v>1</v>
      </c>
      <c r="AI83" s="97" t="str">
        <f>C83&amp;D83&amp;E83</f>
        <v/>
      </c>
      <c r="AJ83" s="97">
        <f>IF(AI83="",1,AI83)</f>
        <v>1</v>
      </c>
      <c r="AK83" s="106">
        <f>IF(ISERROR(VLOOKUP(AJ83,$AI$13:AI82,1,FALSE)),0,VLOOKUP(AJ83,$AI$13:AI82,1,FALSE))</f>
        <v>0</v>
      </c>
      <c r="AL83" s="106">
        <f>IF(AK83&gt;1,1,0)</f>
        <v>0</v>
      </c>
      <c r="AM83" s="106">
        <f>AF83-AL83</f>
        <v>0</v>
      </c>
      <c r="AN83" s="3" t="str">
        <f>IF(AD83=AE83,1,"")</f>
        <v/>
      </c>
      <c r="AO83" s="3">
        <f>C83</f>
        <v>0</v>
      </c>
      <c r="AP83" s="3">
        <f>AO83</f>
        <v>0</v>
      </c>
      <c r="AQ83" s="3">
        <f>AP83</f>
        <v>0</v>
      </c>
      <c r="AT83" s="98" t="str">
        <f>C83&amp;G83</f>
        <v/>
      </c>
      <c r="AU83" s="98" t="str">
        <f>$C83&amp;H83</f>
        <v/>
      </c>
      <c r="AV83" s="98" t="str">
        <f>$C83&amp;I83</f>
        <v/>
      </c>
      <c r="AW83" s="100" t="str">
        <f t="shared" si="8"/>
        <v/>
      </c>
      <c r="AX83" s="101">
        <f>IF(F83="",1,1)</f>
        <v>1</v>
      </c>
      <c r="AY83" s="102" t="str">
        <f>IF(G83="","",1)</f>
        <v/>
      </c>
    </row>
    <row r="84" spans="1:51" ht="27" customHeight="1" x14ac:dyDescent="0.15">
      <c r="B84" s="176"/>
      <c r="C84" s="172"/>
      <c r="D84" s="172"/>
      <c r="E84" s="96"/>
      <c r="F84" s="172"/>
      <c r="G84" s="123"/>
      <c r="H84" s="123"/>
      <c r="I84" s="128"/>
      <c r="K84" s="116"/>
      <c r="L84" s="117"/>
      <c r="M84" s="117"/>
      <c r="N84" s="118"/>
      <c r="O84" s="118"/>
      <c r="Q84" s="114"/>
      <c r="R84" s="114"/>
      <c r="S84" s="114"/>
      <c r="T84" s="114"/>
      <c r="U84" s="114"/>
      <c r="V84" s="114"/>
      <c r="W84" s="57"/>
      <c r="AC84" s="104"/>
      <c r="AD84" s="104"/>
      <c r="AE84" s="104"/>
      <c r="AF84" s="104"/>
      <c r="AG84" s="104"/>
      <c r="AH84" s="104"/>
      <c r="AI84" s="104"/>
      <c r="AJ84" s="104"/>
      <c r="AK84" s="106"/>
      <c r="AL84" s="106"/>
      <c r="AM84" s="106"/>
      <c r="AT84" s="105"/>
      <c r="AU84" s="105"/>
      <c r="AV84" s="105"/>
      <c r="AW84" s="100" t="str">
        <f t="shared" si="8"/>
        <v/>
      </c>
      <c r="AX84" s="106" t="str">
        <f>IF(AND(AY83=1,AW84=""),1,"")</f>
        <v/>
      </c>
      <c r="AY84" s="106" t="str">
        <f>IF(AND(AY83=1,AX83=""),1,"")</f>
        <v/>
      </c>
    </row>
    <row r="85" spans="1:51" ht="27" customHeight="1" x14ac:dyDescent="0.15">
      <c r="B85" s="175">
        <f t="shared" ref="B85:B113" si="9">IF(AM85&lt;1,AB85,"ﾅﾝﾊﾞｰｶｰﾄﾞが重複しています")</f>
        <v>36</v>
      </c>
      <c r="C85" s="172"/>
      <c r="D85" s="172"/>
      <c r="E85" s="96"/>
      <c r="F85" s="172"/>
      <c r="G85" s="123"/>
      <c r="H85" s="123"/>
      <c r="I85" s="128"/>
      <c r="J85" s="143" t="str">
        <f>IF(E85="","",LEN(E85)-LEN(SUBSTITUTE(SUBSTITUTE(E85," ",),"　",)))</f>
        <v/>
      </c>
      <c r="K85" s="119"/>
      <c r="L85" s="117"/>
      <c r="M85" s="117"/>
      <c r="N85" s="118"/>
      <c r="O85" s="118"/>
      <c r="P85" s="1" t="str">
        <f>IF($B$4="","",IF($B$4="中学",$B$4&amp;C85,IF($B$4="高校",$B$4&amp;C85,C85)))</f>
        <v/>
      </c>
      <c r="Q85" s="114"/>
      <c r="R85" s="114"/>
      <c r="S85" s="114"/>
      <c r="T85" s="115"/>
      <c r="U85" s="115"/>
      <c r="V85" s="114"/>
      <c r="W85" s="57"/>
      <c r="AA85" s="2">
        <f>COUNTA(G85,H85,I85)</f>
        <v>0</v>
      </c>
      <c r="AB85" s="3">
        <v>36</v>
      </c>
      <c r="AC85" s="97" t="str">
        <f>IF(D85="","",C85&amp;D85)</f>
        <v/>
      </c>
      <c r="AD85" s="97">
        <f>IF(AC85="",1,AC85)</f>
        <v>1</v>
      </c>
      <c r="AE85" s="97">
        <f>IF(ISERROR(VLOOKUP(AD85,$AC$13:AC84,1,FALSE)),0,VLOOKUP(AD85,$AC$13:AC84,1,FALSE))</f>
        <v>0</v>
      </c>
      <c r="AF85" s="97">
        <f>IF(AE85&gt;1,1,0)</f>
        <v>0</v>
      </c>
      <c r="AG85" s="97" t="str">
        <f>D85&amp;E85</f>
        <v/>
      </c>
      <c r="AH85" s="97">
        <f>IF(AG85="",1,AG85)</f>
        <v>1</v>
      </c>
      <c r="AI85" s="97" t="str">
        <f>C85&amp;D85&amp;E85</f>
        <v/>
      </c>
      <c r="AJ85" s="97">
        <f>IF(AI85="",1,AI85)</f>
        <v>1</v>
      </c>
      <c r="AK85" s="106">
        <f>IF(ISERROR(VLOOKUP(AJ85,$AI$13:AI84,1,FALSE)),0,VLOOKUP(AJ85,$AI$13:AI84,1,FALSE))</f>
        <v>0</v>
      </c>
      <c r="AL85" s="106">
        <f>IF(AK85&gt;1,1,0)</f>
        <v>0</v>
      </c>
      <c r="AM85" s="106">
        <f>AF85-AL85</f>
        <v>0</v>
      </c>
      <c r="AN85" s="3" t="str">
        <f>IF(AD85=AE85,1,"")</f>
        <v/>
      </c>
      <c r="AO85" s="3">
        <f>C85</f>
        <v>0</v>
      </c>
      <c r="AP85" s="3">
        <f>AO85</f>
        <v>0</v>
      </c>
      <c r="AQ85" s="3">
        <f>AP85</f>
        <v>0</v>
      </c>
      <c r="AT85" s="98" t="str">
        <f>C85&amp;G85</f>
        <v/>
      </c>
      <c r="AU85" s="98" t="str">
        <f>$C85&amp;H85</f>
        <v/>
      </c>
      <c r="AV85" s="98" t="str">
        <f>$C85&amp;I85</f>
        <v/>
      </c>
      <c r="AW85" s="100" t="str">
        <f t="shared" si="8"/>
        <v/>
      </c>
      <c r="AX85" s="101">
        <f>IF(F85="",1,1)</f>
        <v>1</v>
      </c>
      <c r="AY85" s="102" t="str">
        <f>IF(G85="","",1)</f>
        <v/>
      </c>
    </row>
    <row r="86" spans="1:51" ht="27" customHeight="1" x14ac:dyDescent="0.15">
      <c r="B86" s="176"/>
      <c r="C86" s="172"/>
      <c r="D86" s="172"/>
      <c r="E86" s="96"/>
      <c r="F86" s="172"/>
      <c r="G86" s="123"/>
      <c r="H86" s="123"/>
      <c r="I86" s="128"/>
      <c r="K86" s="116"/>
      <c r="L86" s="117"/>
      <c r="M86" s="117"/>
      <c r="N86" s="118"/>
      <c r="O86" s="118"/>
      <c r="Q86" s="114"/>
      <c r="R86" s="114"/>
      <c r="S86" s="114"/>
      <c r="T86" s="114"/>
      <c r="U86" s="114"/>
      <c r="V86" s="114"/>
      <c r="W86" s="57"/>
      <c r="AC86" s="104"/>
      <c r="AD86" s="104"/>
      <c r="AE86" s="104"/>
      <c r="AF86" s="104"/>
      <c r="AG86" s="104"/>
      <c r="AH86" s="104"/>
      <c r="AI86" s="104"/>
      <c r="AJ86" s="104"/>
      <c r="AK86" s="106"/>
      <c r="AL86" s="106"/>
      <c r="AM86" s="106"/>
      <c r="AT86" s="105"/>
      <c r="AU86" s="105"/>
      <c r="AV86" s="105"/>
      <c r="AW86" s="100" t="str">
        <f t="shared" si="8"/>
        <v/>
      </c>
      <c r="AX86" s="106" t="str">
        <f>IF(AND(AY85=1,AW86=""),1,"")</f>
        <v/>
      </c>
      <c r="AY86" s="106" t="str">
        <f>IF(AND(AY85=1,AX85=""),1,"")</f>
        <v/>
      </c>
    </row>
    <row r="87" spans="1:51" ht="27" customHeight="1" x14ac:dyDescent="0.15">
      <c r="B87" s="175">
        <f t="shared" si="9"/>
        <v>37</v>
      </c>
      <c r="C87" s="172"/>
      <c r="D87" s="172"/>
      <c r="E87" s="96"/>
      <c r="F87" s="172"/>
      <c r="G87" s="123"/>
      <c r="H87" s="123"/>
      <c r="I87" s="128"/>
      <c r="J87" s="143" t="str">
        <f>IF(E87="","",LEN(E87)-LEN(SUBSTITUTE(SUBSTITUTE(E87," ",),"　",)))</f>
        <v/>
      </c>
      <c r="K87" s="116"/>
      <c r="L87" s="118"/>
      <c r="M87" s="118"/>
      <c r="N87" s="118"/>
      <c r="O87" s="118"/>
      <c r="P87" s="1" t="str">
        <f>IF($B$4="","",IF($B$4="中学",$B$4&amp;C87,IF($B$4="高校",$B$4&amp;C87,C87)))</f>
        <v/>
      </c>
      <c r="Q87" s="114"/>
      <c r="R87" s="114"/>
      <c r="S87" s="114"/>
      <c r="T87" s="115"/>
      <c r="U87" s="115"/>
      <c r="V87" s="114"/>
      <c r="W87" s="57"/>
      <c r="AA87" s="2">
        <f>COUNTA(G87,H87,I87)</f>
        <v>0</v>
      </c>
      <c r="AB87" s="3">
        <v>37</v>
      </c>
      <c r="AC87" s="97" t="str">
        <f>IF(D87="","",C87&amp;D87)</f>
        <v/>
      </c>
      <c r="AD87" s="97">
        <f>IF(AC87="",1,AC87)</f>
        <v>1</v>
      </c>
      <c r="AE87" s="97">
        <f>IF(ISERROR(VLOOKUP(AD87,$AC$13:AC86,1,FALSE)),0,VLOOKUP(AD87,$AC$13:AC86,1,FALSE))</f>
        <v>0</v>
      </c>
      <c r="AF87" s="97">
        <f>IF(AE87&gt;1,1,0)</f>
        <v>0</v>
      </c>
      <c r="AG87" s="97" t="str">
        <f>D87&amp;E87</f>
        <v/>
      </c>
      <c r="AH87" s="97">
        <f>IF(AG87="",1,AG87)</f>
        <v>1</v>
      </c>
      <c r="AI87" s="97" t="str">
        <f>C87&amp;D87&amp;E87</f>
        <v/>
      </c>
      <c r="AJ87" s="97">
        <f>IF(AI87="",1,AI87)</f>
        <v>1</v>
      </c>
      <c r="AK87" s="106">
        <f>IF(ISERROR(VLOOKUP(AJ87,$AI$13:AI86,1,FALSE)),0,VLOOKUP(AJ87,$AI$13:AI86,1,FALSE))</f>
        <v>0</v>
      </c>
      <c r="AL87" s="106">
        <f>IF(AK87&gt;1,1,0)</f>
        <v>0</v>
      </c>
      <c r="AM87" s="106">
        <f>AF87-AL87</f>
        <v>0</v>
      </c>
      <c r="AN87" s="3" t="str">
        <f>IF(AD87=AE87,1,"")</f>
        <v/>
      </c>
      <c r="AO87" s="3">
        <f>C87</f>
        <v>0</v>
      </c>
      <c r="AP87" s="3">
        <f>AO87</f>
        <v>0</v>
      </c>
      <c r="AQ87" s="3">
        <f>AP87</f>
        <v>0</v>
      </c>
      <c r="AT87" s="98" t="str">
        <f>C87&amp;G87</f>
        <v/>
      </c>
      <c r="AU87" s="98" t="str">
        <f>$C87&amp;H87</f>
        <v/>
      </c>
      <c r="AV87" s="98" t="str">
        <f>$C87&amp;I87</f>
        <v/>
      </c>
      <c r="AW87" s="100" t="str">
        <f t="shared" si="8"/>
        <v/>
      </c>
      <c r="AX87" s="101">
        <f>IF(F87="",1,1)</f>
        <v>1</v>
      </c>
      <c r="AY87" s="102" t="str">
        <f>IF(G87="","",1)</f>
        <v/>
      </c>
    </row>
    <row r="88" spans="1:51" ht="27" customHeight="1" x14ac:dyDescent="0.15">
      <c r="B88" s="176"/>
      <c r="C88" s="172"/>
      <c r="D88" s="172"/>
      <c r="E88" s="96"/>
      <c r="F88" s="172"/>
      <c r="G88" s="123"/>
      <c r="H88" s="123"/>
      <c r="I88" s="128"/>
      <c r="K88" s="116"/>
      <c r="L88" s="117"/>
      <c r="M88" s="117"/>
      <c r="N88" s="118"/>
      <c r="O88" s="118"/>
      <c r="Q88" s="114"/>
      <c r="R88" s="114"/>
      <c r="S88" s="114"/>
      <c r="T88" s="114"/>
      <c r="U88" s="114"/>
      <c r="V88" s="114"/>
      <c r="W88" s="57"/>
      <c r="AC88" s="104"/>
      <c r="AD88" s="104"/>
      <c r="AE88" s="104"/>
      <c r="AF88" s="104"/>
      <c r="AG88" s="104"/>
      <c r="AH88" s="104"/>
      <c r="AI88" s="104"/>
      <c r="AJ88" s="104"/>
      <c r="AK88" s="106"/>
      <c r="AL88" s="106"/>
      <c r="AM88" s="106"/>
      <c r="AT88" s="105"/>
      <c r="AU88" s="105"/>
      <c r="AV88" s="105"/>
      <c r="AW88" s="100" t="str">
        <f t="shared" si="8"/>
        <v/>
      </c>
      <c r="AX88" s="106" t="str">
        <f>IF(AND(AY87=1,AW88=""),1,"")</f>
        <v/>
      </c>
      <c r="AY88" s="106" t="str">
        <f>IF(AND(AY87=1,AX87=""),1,"")</f>
        <v/>
      </c>
    </row>
    <row r="89" spans="1:51" ht="27" customHeight="1" x14ac:dyDescent="0.15">
      <c r="B89" s="175">
        <f t="shared" si="9"/>
        <v>38</v>
      </c>
      <c r="C89" s="172"/>
      <c r="D89" s="172"/>
      <c r="E89" s="96"/>
      <c r="F89" s="172"/>
      <c r="G89" s="123"/>
      <c r="H89" s="123"/>
      <c r="I89" s="128"/>
      <c r="J89" s="143" t="str">
        <f>IF(E89="","",LEN(E89)-LEN(SUBSTITUTE(SUBSTITUTE(E89," ",),"　",)))</f>
        <v/>
      </c>
      <c r="K89" s="116"/>
      <c r="L89" s="117"/>
      <c r="M89" s="117"/>
      <c r="N89" s="118"/>
      <c r="O89" s="118"/>
      <c r="P89" s="1" t="str">
        <f>IF($B$4="","",IF($B$4="中学",$B$4&amp;C89,IF($B$4="高校",$B$4&amp;C89,C89)))</f>
        <v/>
      </c>
      <c r="Q89" s="114"/>
      <c r="R89" s="114"/>
      <c r="S89" s="115"/>
      <c r="T89" s="115"/>
      <c r="U89" s="115"/>
      <c r="V89" s="114"/>
      <c r="W89" s="57"/>
      <c r="AA89" s="2">
        <f>COUNTA(G89,H89,I89)</f>
        <v>0</v>
      </c>
      <c r="AB89" s="3">
        <v>38</v>
      </c>
      <c r="AC89" s="97" t="str">
        <f>IF(D89="","",C89&amp;D89)</f>
        <v/>
      </c>
      <c r="AD89" s="97">
        <f>IF(AC89="",1,AC89)</f>
        <v>1</v>
      </c>
      <c r="AE89" s="97">
        <f>IF(ISERROR(VLOOKUP(AD89,$AC$13:AC88,1,FALSE)),0,VLOOKUP(AD89,$AC$13:AC88,1,FALSE))</f>
        <v>0</v>
      </c>
      <c r="AF89" s="97">
        <f>IF(AE89&gt;1,1,0)</f>
        <v>0</v>
      </c>
      <c r="AG89" s="97" t="str">
        <f>D89&amp;E89</f>
        <v/>
      </c>
      <c r="AH89" s="97">
        <f>IF(AG89="",1,AG89)</f>
        <v>1</v>
      </c>
      <c r="AI89" s="97" t="str">
        <f>C89&amp;D89&amp;E89</f>
        <v/>
      </c>
      <c r="AJ89" s="97">
        <f>IF(AI89="",1,AI89)</f>
        <v>1</v>
      </c>
      <c r="AK89" s="106">
        <f>IF(ISERROR(VLOOKUP(AJ89,$AI$13:AI88,1,FALSE)),0,VLOOKUP(AJ89,$AI$13:AI88,1,FALSE))</f>
        <v>0</v>
      </c>
      <c r="AL89" s="106">
        <f>IF(AK89&gt;1,1,0)</f>
        <v>0</v>
      </c>
      <c r="AM89" s="106">
        <f>AF89-AL89</f>
        <v>0</v>
      </c>
      <c r="AN89" s="3" t="str">
        <f>IF(AD89=AE89,1,"")</f>
        <v/>
      </c>
      <c r="AO89" s="3">
        <f>C89</f>
        <v>0</v>
      </c>
      <c r="AP89" s="3">
        <f>AO89</f>
        <v>0</v>
      </c>
      <c r="AQ89" s="3">
        <f>AP89</f>
        <v>0</v>
      </c>
      <c r="AT89" s="98" t="str">
        <f>C89&amp;G89</f>
        <v/>
      </c>
      <c r="AU89" s="98" t="str">
        <f>$C89&amp;H89</f>
        <v/>
      </c>
      <c r="AV89" s="98" t="str">
        <f>$C89&amp;I89</f>
        <v/>
      </c>
      <c r="AW89" s="100" t="str">
        <f t="shared" si="8"/>
        <v/>
      </c>
      <c r="AX89" s="101">
        <f>IF(F89="",1,1)</f>
        <v>1</v>
      </c>
      <c r="AY89" s="102" t="str">
        <f>IF(G89="","",1)</f>
        <v/>
      </c>
    </row>
    <row r="90" spans="1:51" ht="27" customHeight="1" x14ac:dyDescent="0.15">
      <c r="B90" s="176"/>
      <c r="C90" s="172"/>
      <c r="D90" s="172"/>
      <c r="E90" s="96"/>
      <c r="F90" s="172"/>
      <c r="G90" s="123"/>
      <c r="H90" s="123"/>
      <c r="I90" s="128"/>
      <c r="K90" s="116"/>
      <c r="L90" s="117"/>
      <c r="M90" s="117"/>
      <c r="N90" s="118"/>
      <c r="O90" s="118"/>
      <c r="Q90" s="114"/>
      <c r="R90" s="114"/>
      <c r="S90" s="114"/>
      <c r="T90" s="115"/>
      <c r="U90" s="115"/>
      <c r="V90" s="114"/>
      <c r="W90" s="57"/>
      <c r="AC90" s="104"/>
      <c r="AD90" s="104"/>
      <c r="AE90" s="104"/>
      <c r="AF90" s="104"/>
      <c r="AG90" s="104"/>
      <c r="AH90" s="104"/>
      <c r="AI90" s="104"/>
      <c r="AJ90" s="104"/>
      <c r="AK90" s="106"/>
      <c r="AL90" s="106"/>
      <c r="AM90" s="106"/>
      <c r="AT90" s="105"/>
      <c r="AU90" s="105"/>
      <c r="AV90" s="105"/>
      <c r="AW90" s="100" t="str">
        <f t="shared" si="8"/>
        <v/>
      </c>
      <c r="AX90" s="106" t="str">
        <f>IF(AND(AY89=1,AW90=""),1,"")</f>
        <v/>
      </c>
      <c r="AY90" s="106" t="str">
        <f>IF(AND(AY89=1,AX89=""),1,"")</f>
        <v/>
      </c>
    </row>
    <row r="91" spans="1:51" ht="27" customHeight="1" x14ac:dyDescent="0.15">
      <c r="B91" s="175">
        <f t="shared" si="9"/>
        <v>39</v>
      </c>
      <c r="C91" s="172"/>
      <c r="D91" s="172"/>
      <c r="E91" s="96"/>
      <c r="F91" s="172"/>
      <c r="G91" s="123"/>
      <c r="H91" s="123"/>
      <c r="I91" s="128"/>
      <c r="J91" s="143" t="str">
        <f>IF(E91="","",LEN(E91)-LEN(SUBSTITUTE(SUBSTITUTE(E91," ",),"　",)))</f>
        <v/>
      </c>
      <c r="K91" s="116"/>
      <c r="L91" s="117"/>
      <c r="M91" s="117"/>
      <c r="N91" s="118"/>
      <c r="O91" s="118"/>
      <c r="P91" s="1" t="str">
        <f>IF($B$4="","",IF($B$4="中学",$B$4&amp;C91,IF($B$4="高校",$B$4&amp;C91,C91)))</f>
        <v/>
      </c>
      <c r="Q91" s="114"/>
      <c r="R91" s="114"/>
      <c r="S91" s="114"/>
      <c r="T91" s="115"/>
      <c r="U91" s="115"/>
      <c r="V91" s="114"/>
      <c r="W91" s="57"/>
      <c r="AA91" s="2">
        <f>COUNTA(G91,H91,I91)</f>
        <v>0</v>
      </c>
      <c r="AB91" s="3">
        <v>39</v>
      </c>
      <c r="AC91" s="97" t="str">
        <f>IF(D91="","",C91&amp;D91)</f>
        <v/>
      </c>
      <c r="AD91" s="97">
        <f>IF(AC91="",1,AC91)</f>
        <v>1</v>
      </c>
      <c r="AE91" s="97">
        <f>IF(ISERROR(VLOOKUP(AD91,$AC$13:AC90,1,FALSE)),0,VLOOKUP(AD91,$AC$13:AC90,1,FALSE))</f>
        <v>0</v>
      </c>
      <c r="AF91" s="97">
        <f>IF(AE91&gt;1,1,0)</f>
        <v>0</v>
      </c>
      <c r="AG91" s="97" t="str">
        <f>D91&amp;E91</f>
        <v/>
      </c>
      <c r="AH91" s="97">
        <f>IF(AG91="",1,AG91)</f>
        <v>1</v>
      </c>
      <c r="AI91" s="97" t="str">
        <f>C91&amp;D91&amp;E91</f>
        <v/>
      </c>
      <c r="AJ91" s="97">
        <f>IF(AI91="",1,AI91)</f>
        <v>1</v>
      </c>
      <c r="AK91" s="106">
        <f>IF(ISERROR(VLOOKUP(AJ91,$AI$13:AI90,1,FALSE)),0,VLOOKUP(AJ91,$AI$13:AI90,1,FALSE))</f>
        <v>0</v>
      </c>
      <c r="AL91" s="106">
        <f>IF(AK91&gt;1,1,0)</f>
        <v>0</v>
      </c>
      <c r="AM91" s="106">
        <f>AF91-AL91</f>
        <v>0</v>
      </c>
      <c r="AN91" s="3" t="str">
        <f>IF(AD91=AE91,1,"")</f>
        <v/>
      </c>
      <c r="AO91" s="3">
        <f>C91</f>
        <v>0</v>
      </c>
      <c r="AP91" s="3">
        <f>AO91</f>
        <v>0</v>
      </c>
      <c r="AQ91" s="3">
        <f>AP91</f>
        <v>0</v>
      </c>
      <c r="AT91" s="98" t="str">
        <f>C91&amp;G91</f>
        <v/>
      </c>
      <c r="AU91" s="98" t="str">
        <f>$C91&amp;H91</f>
        <v/>
      </c>
      <c r="AV91" s="98" t="str">
        <f>$C91&amp;I91</f>
        <v/>
      </c>
      <c r="AW91" s="100" t="str">
        <f t="shared" si="8"/>
        <v/>
      </c>
      <c r="AX91" s="101">
        <f>IF(F91="",1,1)</f>
        <v>1</v>
      </c>
      <c r="AY91" s="102" t="str">
        <f>IF(G91="","",1)</f>
        <v/>
      </c>
    </row>
    <row r="92" spans="1:51" ht="27" customHeight="1" x14ac:dyDescent="0.15">
      <c r="B92" s="176"/>
      <c r="C92" s="172"/>
      <c r="D92" s="172"/>
      <c r="E92" s="96"/>
      <c r="F92" s="172"/>
      <c r="G92" s="123"/>
      <c r="H92" s="123"/>
      <c r="I92" s="128"/>
      <c r="K92" s="116"/>
      <c r="L92" s="117"/>
      <c r="M92" s="117"/>
      <c r="N92" s="118"/>
      <c r="O92" s="118"/>
      <c r="Q92" s="114"/>
      <c r="R92" s="114"/>
      <c r="S92" s="114"/>
      <c r="T92" s="115"/>
      <c r="U92" s="115"/>
      <c r="V92" s="114"/>
      <c r="W92" s="57"/>
      <c r="AC92" s="104"/>
      <c r="AD92" s="104"/>
      <c r="AE92" s="104"/>
      <c r="AF92" s="104"/>
      <c r="AG92" s="104"/>
      <c r="AH92" s="104"/>
      <c r="AI92" s="104"/>
      <c r="AJ92" s="104"/>
      <c r="AK92" s="106"/>
      <c r="AL92" s="106"/>
      <c r="AM92" s="106"/>
      <c r="AT92" s="105"/>
      <c r="AU92" s="105"/>
      <c r="AV92" s="105"/>
      <c r="AW92" s="100" t="str">
        <f t="shared" si="8"/>
        <v/>
      </c>
      <c r="AX92" s="106" t="str">
        <f>IF(AND(AY91=1,AW92=""),1,"")</f>
        <v/>
      </c>
      <c r="AY92" s="106" t="str">
        <f>IF(AND(AY91=1,AX91=""),1,"")</f>
        <v/>
      </c>
    </row>
    <row r="93" spans="1:51" ht="27" customHeight="1" thickBot="1" x14ac:dyDescent="0.2">
      <c r="B93" s="222">
        <f t="shared" si="9"/>
        <v>40</v>
      </c>
      <c r="C93" s="172"/>
      <c r="D93" s="172"/>
      <c r="E93" s="96"/>
      <c r="F93" s="172"/>
      <c r="G93" s="123"/>
      <c r="H93" s="123"/>
      <c r="I93" s="128"/>
      <c r="J93" s="143" t="str">
        <f>IF(E93="","",LEN(E93)-LEN(SUBSTITUTE(SUBSTITUTE(E93," ",),"　",)))</f>
        <v/>
      </c>
      <c r="K93" s="116"/>
      <c r="L93" s="117"/>
      <c r="M93" s="117"/>
      <c r="N93" s="117"/>
      <c r="O93" s="117"/>
      <c r="P93" s="1" t="str">
        <f>IF($B$4="","",IF($B$4="中学",$B$4&amp;C93,IF($B$4="高校",$B$4&amp;C93,C93)))</f>
        <v/>
      </c>
      <c r="Q93" s="115"/>
      <c r="R93" s="115"/>
      <c r="S93" s="114"/>
      <c r="T93" s="115"/>
      <c r="U93" s="115"/>
      <c r="V93" s="114"/>
      <c r="W93" s="57"/>
      <c r="AA93" s="2">
        <f>COUNTA(G93,H93,I93)</f>
        <v>0</v>
      </c>
      <c r="AB93" s="3">
        <v>40</v>
      </c>
      <c r="AC93" s="97" t="str">
        <f>IF(D93="","",C93&amp;D93)</f>
        <v/>
      </c>
      <c r="AD93" s="97">
        <f>IF(AC93="",1,AC93)</f>
        <v>1</v>
      </c>
      <c r="AE93" s="97">
        <f>IF(ISERROR(VLOOKUP(AD93,$AC$13:AC92,1,FALSE)),0,VLOOKUP(AD93,$AC$13:AC92,1,FALSE))</f>
        <v>0</v>
      </c>
      <c r="AF93" s="97">
        <f>IF(AE93&gt;1,1,0)</f>
        <v>0</v>
      </c>
      <c r="AG93" s="97" t="str">
        <f>D93&amp;E93</f>
        <v/>
      </c>
      <c r="AH93" s="97">
        <f>IF(AG93="",1,AG93)</f>
        <v>1</v>
      </c>
      <c r="AI93" s="97" t="str">
        <f>C93&amp;D93&amp;E93</f>
        <v/>
      </c>
      <c r="AJ93" s="97">
        <f>IF(AI93="",1,AI93)</f>
        <v>1</v>
      </c>
      <c r="AK93" s="106">
        <f>IF(ISERROR(VLOOKUP(AJ93,$AI$13:AI92,1,FALSE)),0,VLOOKUP(AJ93,$AI$13:AI92,1,FALSE))</f>
        <v>0</v>
      </c>
      <c r="AL93" s="106">
        <f>IF(AK93&gt;1,1,0)</f>
        <v>0</v>
      </c>
      <c r="AM93" s="106">
        <f>AF93-AL93</f>
        <v>0</v>
      </c>
      <c r="AN93" s="3" t="str">
        <f>IF(AD93=AE93,1,"")</f>
        <v/>
      </c>
      <c r="AO93" s="3">
        <f>C93</f>
        <v>0</v>
      </c>
      <c r="AP93" s="3">
        <f>AO93</f>
        <v>0</v>
      </c>
      <c r="AQ93" s="3">
        <f>AP93</f>
        <v>0</v>
      </c>
      <c r="AT93" s="98" t="str">
        <f>C93&amp;G93</f>
        <v/>
      </c>
      <c r="AU93" s="98" t="str">
        <f>$C93&amp;H93</f>
        <v/>
      </c>
      <c r="AV93" s="98" t="str">
        <f>$C93&amp;I93</f>
        <v/>
      </c>
      <c r="AW93" s="100" t="str">
        <f t="shared" si="8"/>
        <v/>
      </c>
      <c r="AX93" s="101">
        <f>IF(F93="",1,1)</f>
        <v>1</v>
      </c>
      <c r="AY93" s="102" t="str">
        <f>IF(G93="","",1)</f>
        <v/>
      </c>
    </row>
    <row r="94" spans="1:51" ht="27" customHeight="1" thickBot="1" x14ac:dyDescent="0.2">
      <c r="B94" s="219"/>
      <c r="C94" s="173"/>
      <c r="D94" s="173"/>
      <c r="E94" s="112"/>
      <c r="F94" s="173"/>
      <c r="G94" s="124"/>
      <c r="H94" s="124"/>
      <c r="I94" s="129"/>
      <c r="K94" s="116"/>
      <c r="L94" s="117"/>
      <c r="M94" s="117"/>
      <c r="N94" s="117"/>
      <c r="O94" s="117"/>
      <c r="Q94" s="115"/>
      <c r="R94" s="115"/>
      <c r="S94" s="114"/>
      <c r="T94" s="115"/>
      <c r="U94" s="115"/>
      <c r="V94" s="114"/>
      <c r="W94" s="57"/>
      <c r="AC94" s="104"/>
      <c r="AD94" s="104"/>
      <c r="AE94" s="104"/>
      <c r="AF94" s="104"/>
      <c r="AG94" s="104"/>
      <c r="AH94" s="104"/>
      <c r="AI94" s="104"/>
      <c r="AJ94" s="104"/>
      <c r="AK94" s="106"/>
      <c r="AL94" s="106"/>
      <c r="AM94" s="106"/>
      <c r="AT94" s="105"/>
      <c r="AU94" s="105"/>
      <c r="AV94" s="105"/>
      <c r="AW94" s="100" t="str">
        <f t="shared" si="8"/>
        <v/>
      </c>
      <c r="AX94" s="106" t="str">
        <f>IF(AND(AY93=1,AW94=""),1,"")</f>
        <v/>
      </c>
      <c r="AY94" s="106" t="str">
        <f>IF(AND(AY93=1,AX93=""),1,"")</f>
        <v/>
      </c>
    </row>
    <row r="95" spans="1:51" ht="27" customHeight="1" thickBot="1" x14ac:dyDescent="0.2">
      <c r="A95" s="58">
        <f>COUNTA(E95,E97,E99,E101,E103,E105,E107,E109,E111,E113)</f>
        <v>0</v>
      </c>
      <c r="B95" s="219">
        <f t="shared" si="9"/>
        <v>41</v>
      </c>
      <c r="C95" s="221"/>
      <c r="D95" s="174"/>
      <c r="E95" s="113"/>
      <c r="F95" s="174"/>
      <c r="G95" s="125"/>
      <c r="H95" s="125"/>
      <c r="I95" s="131"/>
      <c r="J95" s="143" t="str">
        <f>IF(E95="","",LEN(E95)-LEN(SUBSTITUTE(SUBSTITUTE(E95," ",),"　",)))</f>
        <v/>
      </c>
      <c r="K95" s="116"/>
      <c r="L95" s="117"/>
      <c r="M95" s="117"/>
      <c r="N95" s="118"/>
      <c r="O95" s="118"/>
      <c r="P95" s="1" t="str">
        <f>IF($B$4="","",IF($B$4="中学",$B$4&amp;C95,IF($B$4="高校",$B$4&amp;C95,C95)))</f>
        <v/>
      </c>
      <c r="Q95" s="114"/>
      <c r="R95" s="114"/>
      <c r="S95" s="114"/>
      <c r="T95" s="115"/>
      <c r="U95" s="115"/>
      <c r="V95" s="114"/>
      <c r="W95" s="57"/>
      <c r="AA95" s="2">
        <f>COUNTA(G95,H95,I95)</f>
        <v>0</v>
      </c>
      <c r="AB95" s="3">
        <v>41</v>
      </c>
      <c r="AC95" s="97" t="str">
        <f>IF(D95="","",C95&amp;D95)</f>
        <v/>
      </c>
      <c r="AD95" s="97">
        <f>IF(AC95="",1,AC95)</f>
        <v>1</v>
      </c>
      <c r="AE95" s="97">
        <f>IF(ISERROR(VLOOKUP(AD95,$AC$13:AC94,1,FALSE)),0,VLOOKUP(AD95,$AC$13:AC94,1,FALSE))</f>
        <v>0</v>
      </c>
      <c r="AF95" s="97">
        <f>IF(AE95&gt;1,1,0)</f>
        <v>0</v>
      </c>
      <c r="AG95" s="97" t="str">
        <f>D95&amp;E95</f>
        <v/>
      </c>
      <c r="AH95" s="97">
        <f>IF(AG95="",1,AG95)</f>
        <v>1</v>
      </c>
      <c r="AI95" s="97" t="str">
        <f>C95&amp;D95&amp;E95</f>
        <v/>
      </c>
      <c r="AJ95" s="97">
        <f>IF(AI95="",1,AI95)</f>
        <v>1</v>
      </c>
      <c r="AK95" s="106">
        <f>IF(ISERROR(VLOOKUP(AJ95,$AI$13:AI94,1,FALSE)),0,VLOOKUP(AJ95,$AI$13:AI94,1,FALSE))</f>
        <v>0</v>
      </c>
      <c r="AL95" s="106">
        <f>IF(AK95&gt;1,1,0)</f>
        <v>0</v>
      </c>
      <c r="AM95" s="106">
        <f>AF95-AL95</f>
        <v>0</v>
      </c>
      <c r="AN95" s="3" t="str">
        <f>IF(AD95=AE95,1,"")</f>
        <v/>
      </c>
      <c r="AO95" s="3">
        <f>C95</f>
        <v>0</v>
      </c>
      <c r="AP95" s="3">
        <f>AO95</f>
        <v>0</v>
      </c>
      <c r="AQ95" s="3">
        <f>AP95</f>
        <v>0</v>
      </c>
      <c r="AT95" s="98" t="str">
        <f>C95&amp;G95</f>
        <v/>
      </c>
      <c r="AU95" s="98" t="str">
        <f>$C95&amp;H95</f>
        <v/>
      </c>
      <c r="AV95" s="98" t="str">
        <f>$C95&amp;I95</f>
        <v/>
      </c>
      <c r="AW95" s="100" t="str">
        <f t="shared" si="8"/>
        <v/>
      </c>
      <c r="AX95" s="101">
        <f>IF(F95="",1,1)</f>
        <v>1</v>
      </c>
      <c r="AY95" s="102" t="str">
        <f>IF(G95="","",1)</f>
        <v/>
      </c>
    </row>
    <row r="96" spans="1:51" ht="27" customHeight="1" x14ac:dyDescent="0.15">
      <c r="A96" s="103">
        <f>COUNTA(G95,G97,G99,G101,G103,G105,G107,G109,G111,G113)</f>
        <v>0</v>
      </c>
      <c r="B96" s="220"/>
      <c r="C96" s="172"/>
      <c r="D96" s="172"/>
      <c r="E96" s="96"/>
      <c r="F96" s="172"/>
      <c r="G96" s="123"/>
      <c r="H96" s="123"/>
      <c r="I96" s="128"/>
      <c r="K96" s="116"/>
      <c r="L96" s="117"/>
      <c r="M96" s="117"/>
      <c r="N96" s="118"/>
      <c r="O96" s="118"/>
      <c r="Q96" s="114"/>
      <c r="R96" s="114"/>
      <c r="S96" s="114"/>
      <c r="T96" s="115"/>
      <c r="U96" s="115"/>
      <c r="V96" s="114"/>
      <c r="W96" s="57"/>
      <c r="AC96" s="104"/>
      <c r="AD96" s="104"/>
      <c r="AE96" s="104"/>
      <c r="AF96" s="104"/>
      <c r="AG96" s="104"/>
      <c r="AH96" s="104"/>
      <c r="AI96" s="104"/>
      <c r="AJ96" s="104"/>
      <c r="AK96" s="106"/>
      <c r="AL96" s="106"/>
      <c r="AM96" s="106"/>
      <c r="AT96" s="105"/>
      <c r="AU96" s="105"/>
      <c r="AV96" s="105"/>
      <c r="AW96" s="100" t="str">
        <f t="shared" si="8"/>
        <v/>
      </c>
      <c r="AX96" s="106" t="str">
        <f>IF(AND(AY95=1,AW96=""),1,"")</f>
        <v/>
      </c>
      <c r="AY96" s="106" t="str">
        <f>IF(AND(AY95=1,AX95=""),1,"")</f>
        <v/>
      </c>
    </row>
    <row r="97" spans="2:51" ht="27" customHeight="1" x14ac:dyDescent="0.15">
      <c r="B97" s="175">
        <f t="shared" si="9"/>
        <v>42</v>
      </c>
      <c r="C97" s="172"/>
      <c r="D97" s="172"/>
      <c r="E97" s="96"/>
      <c r="F97" s="172"/>
      <c r="G97" s="123"/>
      <c r="H97" s="123"/>
      <c r="I97" s="128"/>
      <c r="J97" s="143" t="str">
        <f>IF(E97="","",LEN(E97)-LEN(SUBSTITUTE(SUBSTITUTE(E97," ",),"　",)))</f>
        <v/>
      </c>
      <c r="K97" s="116"/>
      <c r="L97" s="118"/>
      <c r="M97" s="118"/>
      <c r="N97" s="118"/>
      <c r="O97" s="118"/>
      <c r="P97" s="1" t="str">
        <f>IF($B$4="","",IF($B$4="中学",$B$4&amp;C97,IF($B$4="高校",$B$4&amp;C97,C97)))</f>
        <v/>
      </c>
      <c r="Q97" s="114"/>
      <c r="R97" s="114"/>
      <c r="S97" s="115"/>
      <c r="T97" s="114"/>
      <c r="U97" s="114"/>
      <c r="V97" s="115"/>
      <c r="W97" s="57"/>
      <c r="AA97" s="2">
        <f>COUNTA(G97,H97,I97)</f>
        <v>0</v>
      </c>
      <c r="AB97" s="3">
        <v>42</v>
      </c>
      <c r="AC97" s="97" t="str">
        <f>IF(D97="","",C97&amp;D97)</f>
        <v/>
      </c>
      <c r="AD97" s="97">
        <f>IF(AC97="",1,AC97)</f>
        <v>1</v>
      </c>
      <c r="AE97" s="97">
        <f>IF(ISERROR(VLOOKUP(AD97,$AC$13:AC96,1,FALSE)),0,VLOOKUP(AD97,$AC$13:AC96,1,FALSE))</f>
        <v>0</v>
      </c>
      <c r="AF97" s="97">
        <f>IF(AE97&gt;1,1,0)</f>
        <v>0</v>
      </c>
      <c r="AG97" s="97" t="str">
        <f>D97&amp;E97</f>
        <v/>
      </c>
      <c r="AH97" s="97">
        <f>IF(AG97="",1,AG97)</f>
        <v>1</v>
      </c>
      <c r="AI97" s="97" t="str">
        <f>C97&amp;D97&amp;E97</f>
        <v/>
      </c>
      <c r="AJ97" s="97">
        <f>IF(AI97="",1,AI97)</f>
        <v>1</v>
      </c>
      <c r="AK97" s="106">
        <f>IF(ISERROR(VLOOKUP(AJ97,$AI$13:AI96,1,FALSE)),0,VLOOKUP(AJ97,$AI$13:AI96,1,FALSE))</f>
        <v>0</v>
      </c>
      <c r="AL97" s="106">
        <f>IF(AK97&gt;1,1,0)</f>
        <v>0</v>
      </c>
      <c r="AM97" s="106">
        <f>AF97-AL97</f>
        <v>0</v>
      </c>
      <c r="AN97" s="3" t="str">
        <f>IF(AD97=AE97,1,"")</f>
        <v/>
      </c>
      <c r="AO97" s="3">
        <f>C97</f>
        <v>0</v>
      </c>
      <c r="AP97" s="3">
        <f>AO97</f>
        <v>0</v>
      </c>
      <c r="AQ97" s="3">
        <f>AP97</f>
        <v>0</v>
      </c>
      <c r="AT97" s="98" t="str">
        <f>C97&amp;G97</f>
        <v/>
      </c>
      <c r="AU97" s="98" t="str">
        <f>$C97&amp;H97</f>
        <v/>
      </c>
      <c r="AV97" s="98" t="str">
        <f>$C97&amp;I97</f>
        <v/>
      </c>
      <c r="AW97" s="100" t="str">
        <f t="shared" si="8"/>
        <v/>
      </c>
      <c r="AX97" s="101">
        <f>IF(F97="",1,1)</f>
        <v>1</v>
      </c>
      <c r="AY97" s="102" t="str">
        <f>IF(G97="","",1)</f>
        <v/>
      </c>
    </row>
    <row r="98" spans="2:51" ht="27" customHeight="1" x14ac:dyDescent="0.15">
      <c r="B98" s="176"/>
      <c r="C98" s="172"/>
      <c r="D98" s="172"/>
      <c r="E98" s="96"/>
      <c r="F98" s="172"/>
      <c r="G98" s="123"/>
      <c r="H98" s="123"/>
      <c r="I98" s="128"/>
      <c r="K98" s="116"/>
      <c r="L98" s="117"/>
      <c r="M98" s="117"/>
      <c r="N98" s="118"/>
      <c r="O98" s="118"/>
      <c r="Q98" s="114"/>
      <c r="R98" s="114"/>
      <c r="S98" s="114"/>
      <c r="T98" s="115"/>
      <c r="U98" s="115"/>
      <c r="V98" s="114"/>
      <c r="W98" s="57"/>
      <c r="AC98" s="104"/>
      <c r="AD98" s="104"/>
      <c r="AE98" s="104"/>
      <c r="AF98" s="104"/>
      <c r="AG98" s="104"/>
      <c r="AH98" s="104"/>
      <c r="AI98" s="104"/>
      <c r="AJ98" s="104"/>
      <c r="AK98" s="106"/>
      <c r="AL98" s="106"/>
      <c r="AM98" s="106"/>
      <c r="AT98" s="105"/>
      <c r="AU98" s="105"/>
      <c r="AV98" s="105"/>
      <c r="AW98" s="100" t="str">
        <f t="shared" si="8"/>
        <v/>
      </c>
      <c r="AX98" s="106" t="str">
        <f>IF(AND(AY97=1,AW98=""),1,"")</f>
        <v/>
      </c>
      <c r="AY98" s="106" t="str">
        <f>IF(AND(AY97=1,AX97=""),1,"")</f>
        <v/>
      </c>
    </row>
    <row r="99" spans="2:51" ht="27" customHeight="1" x14ac:dyDescent="0.15">
      <c r="B99" s="175">
        <f t="shared" si="9"/>
        <v>43</v>
      </c>
      <c r="C99" s="172"/>
      <c r="D99" s="172"/>
      <c r="E99" s="96"/>
      <c r="F99" s="172"/>
      <c r="G99" s="123"/>
      <c r="H99" s="123"/>
      <c r="I99" s="128"/>
      <c r="J99" s="143" t="str">
        <f>IF(E99="","",LEN(E99)-LEN(SUBSTITUTE(SUBSTITUTE(E99," ",),"　",)))</f>
        <v/>
      </c>
      <c r="K99" s="116"/>
      <c r="L99" s="118"/>
      <c r="M99" s="118"/>
      <c r="N99" s="118"/>
      <c r="O99" s="118"/>
      <c r="P99" s="1" t="str">
        <f>IF($B$4="","",IF($B$4="中学",$B$4&amp;C99,IF($B$4="高校",$B$4&amp;C99,C99)))</f>
        <v/>
      </c>
      <c r="Q99" s="114"/>
      <c r="R99" s="114"/>
      <c r="S99" s="114"/>
      <c r="T99" s="115"/>
      <c r="U99" s="115"/>
      <c r="V99" s="114"/>
      <c r="W99" s="57"/>
      <c r="AA99" s="2">
        <f>COUNTA(G99,H99,I99)</f>
        <v>0</v>
      </c>
      <c r="AB99" s="3">
        <v>43</v>
      </c>
      <c r="AC99" s="97" t="str">
        <f>IF(D99="","",C99&amp;D99)</f>
        <v/>
      </c>
      <c r="AD99" s="97">
        <f>IF(AC99="",1,AC99)</f>
        <v>1</v>
      </c>
      <c r="AE99" s="97">
        <f>IF(ISERROR(VLOOKUP(AD99,$AC$13:AC98,1,FALSE)),0,VLOOKUP(AD99,$AC$13:AC98,1,FALSE))</f>
        <v>0</v>
      </c>
      <c r="AF99" s="97">
        <f>IF(AE99&gt;1,1,0)</f>
        <v>0</v>
      </c>
      <c r="AG99" s="97" t="str">
        <f>D99&amp;E99</f>
        <v/>
      </c>
      <c r="AH99" s="97">
        <f>IF(AG99="",1,AG99)</f>
        <v>1</v>
      </c>
      <c r="AI99" s="97" t="str">
        <f>C99&amp;D99&amp;E99</f>
        <v/>
      </c>
      <c r="AJ99" s="97">
        <f>IF(AI99="",1,AI99)</f>
        <v>1</v>
      </c>
      <c r="AK99" s="106">
        <f>IF(ISERROR(VLOOKUP(AJ99,$AI$13:AI98,1,FALSE)),0,VLOOKUP(AJ99,$AI$13:AI98,1,FALSE))</f>
        <v>0</v>
      </c>
      <c r="AL99" s="106">
        <f>IF(AK99&gt;1,1,0)</f>
        <v>0</v>
      </c>
      <c r="AM99" s="106">
        <f>AF99-AL99</f>
        <v>0</v>
      </c>
      <c r="AN99" s="3" t="str">
        <f>IF(AD99=AE99,1,"")</f>
        <v/>
      </c>
      <c r="AO99" s="3">
        <f>C99</f>
        <v>0</v>
      </c>
      <c r="AP99" s="3">
        <f>AO99</f>
        <v>0</v>
      </c>
      <c r="AQ99" s="3">
        <f>AP99</f>
        <v>0</v>
      </c>
      <c r="AT99" s="98" t="str">
        <f>C99&amp;G99</f>
        <v/>
      </c>
      <c r="AU99" s="98" t="str">
        <f>$C99&amp;H99</f>
        <v/>
      </c>
      <c r="AV99" s="98" t="str">
        <f>$C99&amp;I99</f>
        <v/>
      </c>
      <c r="AW99" s="100" t="str">
        <f t="shared" si="8"/>
        <v/>
      </c>
      <c r="AX99" s="101">
        <f>IF(F99="",1,1)</f>
        <v>1</v>
      </c>
      <c r="AY99" s="102" t="str">
        <f>IF(G99="","",1)</f>
        <v/>
      </c>
    </row>
    <row r="100" spans="2:51" ht="27" customHeight="1" x14ac:dyDescent="0.15">
      <c r="B100" s="176"/>
      <c r="C100" s="172"/>
      <c r="D100" s="172"/>
      <c r="E100" s="96"/>
      <c r="F100" s="172"/>
      <c r="G100" s="123"/>
      <c r="H100" s="123"/>
      <c r="I100" s="128"/>
      <c r="K100" s="116"/>
      <c r="L100" s="117"/>
      <c r="M100" s="117"/>
      <c r="N100" s="118"/>
      <c r="O100" s="118"/>
      <c r="Q100" s="114"/>
      <c r="R100" s="114"/>
      <c r="S100" s="114"/>
      <c r="T100" s="114"/>
      <c r="U100" s="114"/>
      <c r="V100" s="114"/>
      <c r="W100" s="57"/>
      <c r="AC100" s="104"/>
      <c r="AD100" s="104"/>
      <c r="AE100" s="104"/>
      <c r="AF100" s="104"/>
      <c r="AG100" s="104"/>
      <c r="AH100" s="104"/>
      <c r="AI100" s="104"/>
      <c r="AJ100" s="104"/>
      <c r="AK100" s="106"/>
      <c r="AL100" s="106"/>
      <c r="AM100" s="106"/>
      <c r="AT100" s="105"/>
      <c r="AU100" s="105"/>
      <c r="AV100" s="105"/>
      <c r="AW100" s="100" t="str">
        <f t="shared" si="8"/>
        <v/>
      </c>
      <c r="AX100" s="106" t="str">
        <f>IF(AND(AY99=1,AW100=""),1,"")</f>
        <v/>
      </c>
      <c r="AY100" s="106" t="str">
        <f>IF(AND(AY99=1,AX99=""),1,"")</f>
        <v/>
      </c>
    </row>
    <row r="101" spans="2:51" ht="27" customHeight="1" x14ac:dyDescent="0.15">
      <c r="B101" s="175">
        <f t="shared" si="9"/>
        <v>44</v>
      </c>
      <c r="C101" s="172"/>
      <c r="D101" s="172"/>
      <c r="E101" s="96"/>
      <c r="F101" s="172"/>
      <c r="G101" s="123"/>
      <c r="H101" s="123"/>
      <c r="I101" s="128"/>
      <c r="J101" s="143" t="str">
        <f>IF(E101="","",LEN(E101)-LEN(SUBSTITUTE(SUBSTITUTE(E101," ",),"　",)))</f>
        <v/>
      </c>
      <c r="K101" s="116"/>
      <c r="L101" s="118"/>
      <c r="M101" s="118"/>
      <c r="N101" s="118"/>
      <c r="O101" s="118"/>
      <c r="P101" s="1" t="str">
        <f>IF($B$4="","",IF($B$4="中学",$B$4&amp;C101,IF($B$4="高校",$B$4&amp;C101,C101)))</f>
        <v/>
      </c>
      <c r="Q101" s="114"/>
      <c r="R101" s="114"/>
      <c r="S101" s="114"/>
      <c r="T101" s="115"/>
      <c r="U101" s="115"/>
      <c r="V101" s="114"/>
      <c r="W101" s="57"/>
      <c r="AA101" s="2">
        <f>COUNTA(G101,H101,I101)</f>
        <v>0</v>
      </c>
      <c r="AB101" s="3">
        <v>44</v>
      </c>
      <c r="AC101" s="97" t="str">
        <f>IF(D101="","",C101&amp;D101)</f>
        <v/>
      </c>
      <c r="AD101" s="97">
        <f>IF(AC101="",1,AC101)</f>
        <v>1</v>
      </c>
      <c r="AE101" s="97">
        <f>IF(ISERROR(VLOOKUP(AD101,$AC$13:AC100,1,FALSE)),0,VLOOKUP(AD101,$AC$13:AC100,1,FALSE))</f>
        <v>0</v>
      </c>
      <c r="AF101" s="97">
        <f>IF(AE101&gt;1,1,0)</f>
        <v>0</v>
      </c>
      <c r="AG101" s="97" t="str">
        <f>D101&amp;E101</f>
        <v/>
      </c>
      <c r="AH101" s="97">
        <f>IF(AG101="",1,AG101)</f>
        <v>1</v>
      </c>
      <c r="AI101" s="97" t="str">
        <f>C101&amp;D101&amp;E101</f>
        <v/>
      </c>
      <c r="AJ101" s="97">
        <f>IF(AI101="",1,AI101)</f>
        <v>1</v>
      </c>
      <c r="AK101" s="106">
        <f>IF(ISERROR(VLOOKUP(AJ101,$AI$13:AI100,1,FALSE)),0,VLOOKUP(AJ101,$AI$13:AI100,1,FALSE))</f>
        <v>0</v>
      </c>
      <c r="AL101" s="106">
        <f>IF(AK101&gt;1,1,0)</f>
        <v>0</v>
      </c>
      <c r="AM101" s="106">
        <f>AF101-AL101</f>
        <v>0</v>
      </c>
      <c r="AN101" s="3" t="str">
        <f>IF(AD101=AE101,1,"")</f>
        <v/>
      </c>
      <c r="AO101" s="3">
        <f>C101</f>
        <v>0</v>
      </c>
      <c r="AP101" s="3">
        <f>AO101</f>
        <v>0</v>
      </c>
      <c r="AQ101" s="3">
        <f>AP101</f>
        <v>0</v>
      </c>
      <c r="AT101" s="98" t="str">
        <f>C101&amp;G101</f>
        <v/>
      </c>
      <c r="AU101" s="98" t="str">
        <f>$C101&amp;H101</f>
        <v/>
      </c>
      <c r="AV101" s="98" t="str">
        <f>$C101&amp;I101</f>
        <v/>
      </c>
      <c r="AW101" s="100" t="str">
        <f t="shared" si="8"/>
        <v/>
      </c>
      <c r="AX101" s="101">
        <f>IF(F101="",1,1)</f>
        <v>1</v>
      </c>
      <c r="AY101" s="102" t="str">
        <f>IF(G101="","",1)</f>
        <v/>
      </c>
    </row>
    <row r="102" spans="2:51" ht="27" customHeight="1" x14ac:dyDescent="0.15">
      <c r="B102" s="176"/>
      <c r="C102" s="172"/>
      <c r="D102" s="172"/>
      <c r="E102" s="96"/>
      <c r="F102" s="172"/>
      <c r="G102" s="123"/>
      <c r="H102" s="123"/>
      <c r="I102" s="128"/>
      <c r="K102" s="116"/>
      <c r="L102" s="118"/>
      <c r="M102" s="118"/>
      <c r="N102" s="118"/>
      <c r="O102" s="118"/>
      <c r="Q102" s="114"/>
      <c r="R102" s="114"/>
      <c r="S102" s="114"/>
      <c r="T102" s="115"/>
      <c r="U102" s="115"/>
      <c r="V102" s="114"/>
      <c r="W102" s="57"/>
      <c r="AC102" s="104"/>
      <c r="AD102" s="104"/>
      <c r="AE102" s="104"/>
      <c r="AF102" s="104"/>
      <c r="AG102" s="104"/>
      <c r="AH102" s="104"/>
      <c r="AI102" s="104"/>
      <c r="AJ102" s="104"/>
      <c r="AK102" s="106"/>
      <c r="AL102" s="106"/>
      <c r="AM102" s="106"/>
      <c r="AT102" s="105"/>
      <c r="AU102" s="105"/>
      <c r="AV102" s="105"/>
      <c r="AW102" s="100" t="str">
        <f t="shared" si="8"/>
        <v/>
      </c>
      <c r="AX102" s="106" t="str">
        <f>IF(AND(AY101=1,AW102=""),1,"")</f>
        <v/>
      </c>
      <c r="AY102" s="106" t="str">
        <f>IF(AND(AY101=1,AX101=""),1,"")</f>
        <v/>
      </c>
    </row>
    <row r="103" spans="2:51" ht="27" customHeight="1" x14ac:dyDescent="0.15">
      <c r="B103" s="175">
        <f t="shared" si="9"/>
        <v>45</v>
      </c>
      <c r="C103" s="172"/>
      <c r="D103" s="172"/>
      <c r="E103" s="96"/>
      <c r="F103" s="172"/>
      <c r="G103" s="123"/>
      <c r="H103" s="123"/>
      <c r="I103" s="128"/>
      <c r="J103" s="143" t="str">
        <f>IF(E103="","",LEN(E103)-LEN(SUBSTITUTE(SUBSTITUTE(E103," ",),"　",)))</f>
        <v/>
      </c>
      <c r="K103" s="116"/>
      <c r="L103" s="117"/>
      <c r="M103" s="117"/>
      <c r="N103" s="118"/>
      <c r="O103" s="118"/>
      <c r="P103" s="1" t="str">
        <f>IF($B$4="","",IF($B$4="中学",$B$4&amp;C103,IF($B$4="高校",$B$4&amp;C103,C103)))</f>
        <v/>
      </c>
      <c r="Q103" s="114"/>
      <c r="R103" s="114"/>
      <c r="S103" s="114"/>
      <c r="T103" s="114"/>
      <c r="U103" s="114"/>
      <c r="V103" s="114"/>
      <c r="W103" s="57"/>
      <c r="AA103" s="2">
        <f>COUNTA(G103,H103,I103)</f>
        <v>0</v>
      </c>
      <c r="AB103" s="3">
        <v>45</v>
      </c>
      <c r="AC103" s="97" t="str">
        <f>IF(D103="","",C103&amp;D103)</f>
        <v/>
      </c>
      <c r="AD103" s="97">
        <f>IF(AC103="",1,AC103)</f>
        <v>1</v>
      </c>
      <c r="AE103" s="97">
        <f>IF(ISERROR(VLOOKUP(AD103,$AC$13:AC102,1,FALSE)),0,VLOOKUP(AD103,$AC$13:AC102,1,FALSE))</f>
        <v>0</v>
      </c>
      <c r="AF103" s="97">
        <f>IF(AE103&gt;1,1,0)</f>
        <v>0</v>
      </c>
      <c r="AG103" s="97" t="str">
        <f>D103&amp;E103</f>
        <v/>
      </c>
      <c r="AH103" s="97">
        <f>IF(AG103="",1,AG103)</f>
        <v>1</v>
      </c>
      <c r="AI103" s="97" t="str">
        <f>C103&amp;D103&amp;E103</f>
        <v/>
      </c>
      <c r="AJ103" s="97">
        <f>IF(AI103="",1,AI103)</f>
        <v>1</v>
      </c>
      <c r="AK103" s="106">
        <f>IF(ISERROR(VLOOKUP(AJ103,$AI$13:AI102,1,FALSE)),0,VLOOKUP(AJ103,$AI$13:AI102,1,FALSE))</f>
        <v>0</v>
      </c>
      <c r="AL103" s="106">
        <f>IF(AK103&gt;1,1,0)</f>
        <v>0</v>
      </c>
      <c r="AM103" s="106">
        <f>AF103-AL103</f>
        <v>0</v>
      </c>
      <c r="AN103" s="3" t="str">
        <f>IF(AD103=AE103,1,"")</f>
        <v/>
      </c>
      <c r="AO103" s="3">
        <f>C103</f>
        <v>0</v>
      </c>
      <c r="AP103" s="3">
        <f>AO103</f>
        <v>0</v>
      </c>
      <c r="AQ103" s="3">
        <f>AP103</f>
        <v>0</v>
      </c>
      <c r="AT103" s="98" t="str">
        <f>C103&amp;G103</f>
        <v/>
      </c>
      <c r="AU103" s="98" t="str">
        <f>$C103&amp;H103</f>
        <v/>
      </c>
      <c r="AV103" s="98" t="str">
        <f>$C103&amp;I103</f>
        <v/>
      </c>
      <c r="AW103" s="100" t="str">
        <f t="shared" si="8"/>
        <v/>
      </c>
      <c r="AX103" s="101">
        <f>IF(F103="",1,1)</f>
        <v>1</v>
      </c>
      <c r="AY103" s="102" t="str">
        <f>IF(G103="","",1)</f>
        <v/>
      </c>
    </row>
    <row r="104" spans="2:51" ht="27" customHeight="1" x14ac:dyDescent="0.15">
      <c r="B104" s="176"/>
      <c r="C104" s="172"/>
      <c r="D104" s="172"/>
      <c r="E104" s="96"/>
      <c r="F104" s="172"/>
      <c r="G104" s="123"/>
      <c r="H104" s="123"/>
      <c r="I104" s="128"/>
      <c r="K104" s="116"/>
      <c r="L104" s="117"/>
      <c r="M104" s="117"/>
      <c r="N104" s="118"/>
      <c r="O104" s="118"/>
      <c r="Q104" s="114"/>
      <c r="R104" s="114"/>
      <c r="S104" s="114"/>
      <c r="T104" s="114"/>
      <c r="U104" s="114"/>
      <c r="V104" s="114"/>
      <c r="W104" s="57"/>
      <c r="AC104" s="104"/>
      <c r="AD104" s="104"/>
      <c r="AE104" s="104"/>
      <c r="AF104" s="104"/>
      <c r="AG104" s="104"/>
      <c r="AH104" s="104"/>
      <c r="AI104" s="104"/>
      <c r="AJ104" s="104"/>
      <c r="AK104" s="106"/>
      <c r="AL104" s="106"/>
      <c r="AM104" s="106"/>
      <c r="AT104" s="105"/>
      <c r="AU104" s="105"/>
      <c r="AV104" s="105"/>
      <c r="AW104" s="100" t="str">
        <f t="shared" si="8"/>
        <v/>
      </c>
      <c r="AX104" s="106" t="str">
        <f>IF(AND(AY103=1,AW104=""),1,"")</f>
        <v/>
      </c>
      <c r="AY104" s="106" t="str">
        <f>IF(AND(AY103=1,AX103=""),1,"")</f>
        <v/>
      </c>
    </row>
    <row r="105" spans="2:51" ht="27" customHeight="1" x14ac:dyDescent="0.15">
      <c r="B105" s="175">
        <f t="shared" si="9"/>
        <v>46</v>
      </c>
      <c r="C105" s="172"/>
      <c r="D105" s="172"/>
      <c r="E105" s="96"/>
      <c r="F105" s="172"/>
      <c r="G105" s="123"/>
      <c r="H105" s="123"/>
      <c r="I105" s="128"/>
      <c r="J105" s="143" t="str">
        <f>IF(E105="","",LEN(E105)-LEN(SUBSTITUTE(SUBSTITUTE(E105," ",),"　",)))</f>
        <v/>
      </c>
      <c r="K105" s="119"/>
      <c r="L105" s="117"/>
      <c r="M105" s="117"/>
      <c r="N105" s="118"/>
      <c r="O105" s="118"/>
      <c r="P105" s="1" t="str">
        <f>IF($B$4="","",IF($B$4="中学",$B$4&amp;C105,IF($B$4="高校",$B$4&amp;C105,C105)))</f>
        <v/>
      </c>
      <c r="Q105" s="114"/>
      <c r="R105" s="114"/>
      <c r="S105" s="114"/>
      <c r="T105" s="115"/>
      <c r="U105" s="115"/>
      <c r="V105" s="114"/>
      <c r="W105" s="57"/>
      <c r="AA105" s="2">
        <f>COUNTA(G105,H105,I105)</f>
        <v>0</v>
      </c>
      <c r="AB105" s="3">
        <v>46</v>
      </c>
      <c r="AC105" s="97" t="str">
        <f>IF(D105="","",C105&amp;D105)</f>
        <v/>
      </c>
      <c r="AD105" s="97">
        <f>IF(AC105="",1,AC105)</f>
        <v>1</v>
      </c>
      <c r="AE105" s="97">
        <f>IF(ISERROR(VLOOKUP(AD105,$AC$13:AC104,1,FALSE)),0,VLOOKUP(AD105,$AC$13:AC104,1,FALSE))</f>
        <v>0</v>
      </c>
      <c r="AF105" s="97">
        <f>IF(AE105&gt;1,1,0)</f>
        <v>0</v>
      </c>
      <c r="AG105" s="97" t="str">
        <f>D105&amp;E105</f>
        <v/>
      </c>
      <c r="AH105" s="97">
        <f>IF(AG105="",1,AG105)</f>
        <v>1</v>
      </c>
      <c r="AI105" s="97" t="str">
        <f>C105&amp;D105&amp;E105</f>
        <v/>
      </c>
      <c r="AJ105" s="97">
        <f>IF(AI105="",1,AI105)</f>
        <v>1</v>
      </c>
      <c r="AK105" s="106">
        <f>IF(ISERROR(VLOOKUP(AJ105,$AI$13:AI104,1,FALSE)),0,VLOOKUP(AJ105,$AI$13:AI104,1,FALSE))</f>
        <v>0</v>
      </c>
      <c r="AL105" s="106">
        <f>IF(AK105&gt;1,1,0)</f>
        <v>0</v>
      </c>
      <c r="AM105" s="106">
        <f>AF105-AL105</f>
        <v>0</v>
      </c>
      <c r="AN105" s="3" t="str">
        <f>IF(AD105=AE105,1,"")</f>
        <v/>
      </c>
      <c r="AO105" s="3">
        <f>C105</f>
        <v>0</v>
      </c>
      <c r="AP105" s="3">
        <f>AO105</f>
        <v>0</v>
      </c>
      <c r="AQ105" s="3">
        <f>AP105</f>
        <v>0</v>
      </c>
      <c r="AT105" s="98" t="str">
        <f>C105&amp;G105</f>
        <v/>
      </c>
      <c r="AU105" s="98" t="str">
        <f>$C105&amp;H105</f>
        <v/>
      </c>
      <c r="AV105" s="98" t="str">
        <f>$C105&amp;I105</f>
        <v/>
      </c>
      <c r="AW105" s="100" t="str">
        <f t="shared" si="8"/>
        <v/>
      </c>
      <c r="AX105" s="101">
        <f>IF(F105="",1,1)</f>
        <v>1</v>
      </c>
      <c r="AY105" s="102" t="str">
        <f>IF(G105="","",1)</f>
        <v/>
      </c>
    </row>
    <row r="106" spans="2:51" ht="27" customHeight="1" x14ac:dyDescent="0.15">
      <c r="B106" s="176"/>
      <c r="C106" s="172"/>
      <c r="D106" s="172"/>
      <c r="E106" s="96"/>
      <c r="F106" s="172"/>
      <c r="G106" s="123"/>
      <c r="H106" s="123"/>
      <c r="I106" s="128"/>
      <c r="K106" s="116"/>
      <c r="L106" s="117"/>
      <c r="M106" s="117"/>
      <c r="N106" s="118"/>
      <c r="O106" s="118"/>
      <c r="Q106" s="114"/>
      <c r="R106" s="114"/>
      <c r="S106" s="114"/>
      <c r="T106" s="114"/>
      <c r="U106" s="114"/>
      <c r="V106" s="114"/>
      <c r="W106" s="57"/>
      <c r="AC106" s="104"/>
      <c r="AD106" s="104"/>
      <c r="AE106" s="104"/>
      <c r="AF106" s="104"/>
      <c r="AG106" s="104"/>
      <c r="AH106" s="104"/>
      <c r="AI106" s="104"/>
      <c r="AJ106" s="104"/>
      <c r="AK106" s="106"/>
      <c r="AL106" s="106"/>
      <c r="AM106" s="106"/>
      <c r="AT106" s="105"/>
      <c r="AU106" s="105"/>
      <c r="AV106" s="105"/>
      <c r="AW106" s="100" t="str">
        <f t="shared" si="8"/>
        <v/>
      </c>
      <c r="AX106" s="106" t="str">
        <f>IF(AND(AY105=1,AW106=""),1,"")</f>
        <v/>
      </c>
      <c r="AY106" s="106" t="str">
        <f>IF(AND(AY105=1,AX105=""),1,"")</f>
        <v/>
      </c>
    </row>
    <row r="107" spans="2:51" ht="27" customHeight="1" x14ac:dyDescent="0.15">
      <c r="B107" s="175">
        <f t="shared" si="9"/>
        <v>47</v>
      </c>
      <c r="C107" s="172"/>
      <c r="D107" s="172"/>
      <c r="E107" s="96"/>
      <c r="F107" s="172"/>
      <c r="G107" s="123"/>
      <c r="H107" s="123"/>
      <c r="I107" s="128"/>
      <c r="J107" s="143" t="str">
        <f>IF(E107="","",LEN(E107)-LEN(SUBSTITUTE(SUBSTITUTE(E107," ",),"　",)))</f>
        <v/>
      </c>
      <c r="K107" s="116"/>
      <c r="L107" s="118"/>
      <c r="M107" s="118"/>
      <c r="N107" s="118"/>
      <c r="O107" s="118"/>
      <c r="P107" s="1" t="str">
        <f>IF($B$4="","",IF($B$4="中学",$B$4&amp;C107,IF($B$4="高校",$B$4&amp;C107,C107)))</f>
        <v/>
      </c>
      <c r="Q107" s="114"/>
      <c r="R107" s="114"/>
      <c r="S107" s="114"/>
      <c r="T107" s="115"/>
      <c r="U107" s="115"/>
      <c r="V107" s="114"/>
      <c r="W107" s="57"/>
      <c r="AA107" s="2">
        <f>COUNTA(G107,H107,I107)</f>
        <v>0</v>
      </c>
      <c r="AB107" s="3">
        <v>47</v>
      </c>
      <c r="AC107" s="97" t="str">
        <f>IF(D107="","",C107&amp;D107)</f>
        <v/>
      </c>
      <c r="AD107" s="97">
        <f>IF(AC107="",1,AC107)</f>
        <v>1</v>
      </c>
      <c r="AE107" s="97">
        <f>IF(ISERROR(VLOOKUP(AD107,$AC$13:AC106,1,FALSE)),0,VLOOKUP(AD107,$AC$13:AC106,1,FALSE))</f>
        <v>0</v>
      </c>
      <c r="AF107" s="97">
        <f>IF(AE107&gt;1,1,0)</f>
        <v>0</v>
      </c>
      <c r="AG107" s="97" t="str">
        <f>D107&amp;E107</f>
        <v/>
      </c>
      <c r="AH107" s="97">
        <f>IF(AG107="",1,AG107)</f>
        <v>1</v>
      </c>
      <c r="AI107" s="97" t="str">
        <f>C107&amp;D107&amp;E107</f>
        <v/>
      </c>
      <c r="AJ107" s="97">
        <f>IF(AI107="",1,AI107)</f>
        <v>1</v>
      </c>
      <c r="AK107" s="106">
        <f>IF(ISERROR(VLOOKUP(AJ107,$AI$13:AI106,1,FALSE)),0,VLOOKUP(AJ107,$AI$13:AI106,1,FALSE))</f>
        <v>0</v>
      </c>
      <c r="AL107" s="106">
        <f>IF(AK107&gt;1,1,0)</f>
        <v>0</v>
      </c>
      <c r="AM107" s="106">
        <f>AF107-AL107</f>
        <v>0</v>
      </c>
      <c r="AN107" s="3" t="str">
        <f>IF(AD107=AE107,1,"")</f>
        <v/>
      </c>
      <c r="AO107" s="3">
        <f>C107</f>
        <v>0</v>
      </c>
      <c r="AP107" s="3">
        <f>AO107</f>
        <v>0</v>
      </c>
      <c r="AQ107" s="3">
        <f>AP107</f>
        <v>0</v>
      </c>
      <c r="AT107" s="98" t="str">
        <f>C107&amp;G107</f>
        <v/>
      </c>
      <c r="AU107" s="98" t="str">
        <f>$C107&amp;H107</f>
        <v/>
      </c>
      <c r="AV107" s="98" t="str">
        <f>$C107&amp;I107</f>
        <v/>
      </c>
      <c r="AW107" s="100" t="str">
        <f t="shared" si="8"/>
        <v/>
      </c>
      <c r="AX107" s="101">
        <f>IF(F107="",1,1)</f>
        <v>1</v>
      </c>
      <c r="AY107" s="102" t="str">
        <f>IF(G107="","",1)</f>
        <v/>
      </c>
    </row>
    <row r="108" spans="2:51" ht="27" customHeight="1" x14ac:dyDescent="0.15">
      <c r="B108" s="176"/>
      <c r="C108" s="172"/>
      <c r="D108" s="172"/>
      <c r="E108" s="96"/>
      <c r="F108" s="172"/>
      <c r="G108" s="123"/>
      <c r="H108" s="123"/>
      <c r="I108" s="128"/>
      <c r="K108" s="116"/>
      <c r="L108" s="117"/>
      <c r="M108" s="117"/>
      <c r="N108" s="118"/>
      <c r="O108" s="118"/>
      <c r="Q108" s="114"/>
      <c r="R108" s="114"/>
      <c r="S108" s="114"/>
      <c r="T108" s="114"/>
      <c r="U108" s="114"/>
      <c r="V108" s="114"/>
      <c r="W108" s="57"/>
      <c r="AC108" s="104"/>
      <c r="AD108" s="104"/>
      <c r="AE108" s="104"/>
      <c r="AF108" s="104"/>
      <c r="AG108" s="104"/>
      <c r="AH108" s="104"/>
      <c r="AI108" s="104"/>
      <c r="AJ108" s="104"/>
      <c r="AK108" s="106"/>
      <c r="AL108" s="106"/>
      <c r="AM108" s="106"/>
      <c r="AT108" s="105"/>
      <c r="AU108" s="105"/>
      <c r="AV108" s="105"/>
      <c r="AW108" s="100" t="str">
        <f t="shared" si="8"/>
        <v/>
      </c>
      <c r="AX108" s="106" t="str">
        <f>IF(AND(AY107=1,AW108=""),1,"")</f>
        <v/>
      </c>
      <c r="AY108" s="106" t="str">
        <f>IF(AND(AY107=1,AX107=""),1,"")</f>
        <v/>
      </c>
    </row>
    <row r="109" spans="2:51" ht="27" customHeight="1" x14ac:dyDescent="0.15">
      <c r="B109" s="175">
        <f t="shared" si="9"/>
        <v>48</v>
      </c>
      <c r="C109" s="172"/>
      <c r="D109" s="172"/>
      <c r="E109" s="96"/>
      <c r="F109" s="172"/>
      <c r="G109" s="123"/>
      <c r="H109" s="123"/>
      <c r="I109" s="128"/>
      <c r="J109" s="143" t="str">
        <f>IF(E109="","",LEN(E109)-LEN(SUBSTITUTE(SUBSTITUTE(E109," ",),"　",)))</f>
        <v/>
      </c>
      <c r="K109" s="116"/>
      <c r="L109" s="117"/>
      <c r="M109" s="117"/>
      <c r="N109" s="118"/>
      <c r="O109" s="118"/>
      <c r="P109" s="1" t="str">
        <f>IF($B$4="","",IF($B$4="中学",$B$4&amp;C109,IF($B$4="高校",$B$4&amp;C109,C109)))</f>
        <v/>
      </c>
      <c r="Q109" s="114"/>
      <c r="R109" s="114"/>
      <c r="S109" s="115"/>
      <c r="T109" s="115"/>
      <c r="U109" s="115"/>
      <c r="V109" s="114"/>
      <c r="W109" s="57"/>
      <c r="AA109" s="2">
        <f>COUNTA(G109,H109,I109)</f>
        <v>0</v>
      </c>
      <c r="AB109" s="3">
        <v>48</v>
      </c>
      <c r="AC109" s="97" t="str">
        <f>IF(D109="","",C109&amp;D109)</f>
        <v/>
      </c>
      <c r="AD109" s="97">
        <f>IF(AC109="",1,AC109)</f>
        <v>1</v>
      </c>
      <c r="AE109" s="97">
        <f>IF(ISERROR(VLOOKUP(AD109,$AC$13:AC108,1,FALSE)),0,VLOOKUP(AD109,$AC$13:AC108,1,FALSE))</f>
        <v>0</v>
      </c>
      <c r="AF109" s="97">
        <f>IF(AE109&gt;1,1,0)</f>
        <v>0</v>
      </c>
      <c r="AG109" s="97" t="str">
        <f>D109&amp;E109</f>
        <v/>
      </c>
      <c r="AH109" s="97">
        <f>IF(AG109="",1,AG109)</f>
        <v>1</v>
      </c>
      <c r="AI109" s="97" t="str">
        <f>C109&amp;D109&amp;E109</f>
        <v/>
      </c>
      <c r="AJ109" s="97">
        <f>IF(AI109="",1,AI109)</f>
        <v>1</v>
      </c>
      <c r="AK109" s="106">
        <f>IF(ISERROR(VLOOKUP(AJ109,$AI$13:AI108,1,FALSE)),0,VLOOKUP(AJ109,$AI$13:AI108,1,FALSE))</f>
        <v>0</v>
      </c>
      <c r="AL109" s="106">
        <f>IF(AK109&gt;1,1,0)</f>
        <v>0</v>
      </c>
      <c r="AM109" s="106">
        <f>AF109-AL109</f>
        <v>0</v>
      </c>
      <c r="AN109" s="3" t="str">
        <f>IF(AD109=AE109,1,"")</f>
        <v/>
      </c>
      <c r="AO109" s="3">
        <f>C109</f>
        <v>0</v>
      </c>
      <c r="AP109" s="3">
        <f>AO109</f>
        <v>0</v>
      </c>
      <c r="AQ109" s="3">
        <f>AP109</f>
        <v>0</v>
      </c>
      <c r="AT109" s="98" t="str">
        <f>C109&amp;G109</f>
        <v/>
      </c>
      <c r="AU109" s="98" t="str">
        <f>$C109&amp;H109</f>
        <v/>
      </c>
      <c r="AV109" s="98" t="str">
        <f>$C109&amp;I109</f>
        <v/>
      </c>
      <c r="AW109" s="100" t="str">
        <f t="shared" si="8"/>
        <v/>
      </c>
      <c r="AX109" s="101">
        <f>IF(F109="",1,1)</f>
        <v>1</v>
      </c>
      <c r="AY109" s="102" t="str">
        <f>IF(G109="","",1)</f>
        <v/>
      </c>
    </row>
    <row r="110" spans="2:51" ht="27" customHeight="1" x14ac:dyDescent="0.15">
      <c r="B110" s="176"/>
      <c r="C110" s="172"/>
      <c r="D110" s="172"/>
      <c r="E110" s="96"/>
      <c r="F110" s="172"/>
      <c r="G110" s="123"/>
      <c r="H110" s="123"/>
      <c r="I110" s="128"/>
      <c r="K110" s="116"/>
      <c r="L110" s="117"/>
      <c r="M110" s="117"/>
      <c r="N110" s="118"/>
      <c r="O110" s="118"/>
      <c r="Q110" s="114"/>
      <c r="R110" s="114"/>
      <c r="S110" s="114"/>
      <c r="T110" s="115"/>
      <c r="U110" s="115"/>
      <c r="V110" s="114"/>
      <c r="W110" s="57"/>
      <c r="AC110" s="104"/>
      <c r="AD110" s="104"/>
      <c r="AE110" s="104"/>
      <c r="AF110" s="104"/>
      <c r="AG110" s="104"/>
      <c r="AH110" s="104"/>
      <c r="AI110" s="104"/>
      <c r="AJ110" s="104"/>
      <c r="AK110" s="106"/>
      <c r="AL110" s="106"/>
      <c r="AM110" s="106"/>
      <c r="AT110" s="105"/>
      <c r="AU110" s="105"/>
      <c r="AV110" s="105"/>
      <c r="AW110" s="100" t="str">
        <f t="shared" si="8"/>
        <v/>
      </c>
      <c r="AX110" s="106" t="str">
        <f>IF(AND(AY109=1,AW110=""),1,"")</f>
        <v/>
      </c>
      <c r="AY110" s="106" t="str">
        <f>IF(AND(AY109=1,AX109=""),1,"")</f>
        <v/>
      </c>
    </row>
    <row r="111" spans="2:51" ht="27" customHeight="1" x14ac:dyDescent="0.15">
      <c r="B111" s="175">
        <f t="shared" si="9"/>
        <v>49</v>
      </c>
      <c r="C111" s="172"/>
      <c r="D111" s="172"/>
      <c r="E111" s="96"/>
      <c r="F111" s="172"/>
      <c r="G111" s="123"/>
      <c r="H111" s="123"/>
      <c r="I111" s="128"/>
      <c r="J111" s="143" t="str">
        <f>IF(E111="","",LEN(E111)-LEN(SUBSTITUTE(SUBSTITUTE(E111," ",),"　",)))</f>
        <v/>
      </c>
      <c r="K111" s="116"/>
      <c r="L111" s="117"/>
      <c r="M111" s="117"/>
      <c r="N111" s="118"/>
      <c r="O111" s="118"/>
      <c r="P111" s="1" t="str">
        <f>IF($B$4="","",IF($B$4="中学",$B$4&amp;C111,IF($B$4="高校",$B$4&amp;C111,C111)))</f>
        <v/>
      </c>
      <c r="Q111" s="114"/>
      <c r="R111" s="114"/>
      <c r="S111" s="114"/>
      <c r="T111" s="115"/>
      <c r="U111" s="115"/>
      <c r="V111" s="114"/>
      <c r="W111" s="57"/>
      <c r="AA111" s="2">
        <f>COUNTA(G111,H111,I111)</f>
        <v>0</v>
      </c>
      <c r="AB111" s="3">
        <v>49</v>
      </c>
      <c r="AC111" s="97" t="str">
        <f>IF(D111="","",C111&amp;D111)</f>
        <v/>
      </c>
      <c r="AD111" s="97">
        <f>IF(AC111="",1,AC111)</f>
        <v>1</v>
      </c>
      <c r="AE111" s="97">
        <f>IF(ISERROR(VLOOKUP(AD111,$AC$13:AC110,1,FALSE)),0,VLOOKUP(AD111,$AC$13:AC110,1,FALSE))</f>
        <v>0</v>
      </c>
      <c r="AF111" s="97">
        <f>IF(AE111&gt;1,1,0)</f>
        <v>0</v>
      </c>
      <c r="AG111" s="97" t="str">
        <f>D111&amp;E111</f>
        <v/>
      </c>
      <c r="AH111" s="97">
        <f>IF(AG111="",1,AG111)</f>
        <v>1</v>
      </c>
      <c r="AI111" s="97" t="str">
        <f>C111&amp;D111&amp;E111</f>
        <v/>
      </c>
      <c r="AJ111" s="97">
        <f>IF(AI111="",1,AI111)</f>
        <v>1</v>
      </c>
      <c r="AK111" s="106">
        <f>IF(ISERROR(VLOOKUP(AJ111,$AI$13:AI110,1,FALSE)),0,VLOOKUP(AJ111,$AI$13:AI110,1,FALSE))</f>
        <v>0</v>
      </c>
      <c r="AL111" s="106">
        <f>IF(AK111&gt;1,1,0)</f>
        <v>0</v>
      </c>
      <c r="AM111" s="106">
        <f>AF111-AL111</f>
        <v>0</v>
      </c>
      <c r="AN111" s="3" t="str">
        <f>IF(AD111=AE111,1,"")</f>
        <v/>
      </c>
      <c r="AO111" s="3">
        <f>C111</f>
        <v>0</v>
      </c>
      <c r="AP111" s="3">
        <f>AO111</f>
        <v>0</v>
      </c>
      <c r="AQ111" s="3">
        <f>AP111</f>
        <v>0</v>
      </c>
      <c r="AT111" s="98" t="str">
        <f>C111&amp;G111</f>
        <v/>
      </c>
      <c r="AU111" s="98" t="str">
        <f>$C111&amp;H111</f>
        <v/>
      </c>
      <c r="AV111" s="98" t="str">
        <f>$C111&amp;I111</f>
        <v/>
      </c>
      <c r="AW111" s="100" t="str">
        <f t="shared" si="8"/>
        <v/>
      </c>
      <c r="AX111" s="101">
        <f>IF(F111="",1,1)</f>
        <v>1</v>
      </c>
      <c r="AY111" s="102" t="str">
        <f>IF(G111="","",1)</f>
        <v/>
      </c>
    </row>
    <row r="112" spans="2:51" ht="27" customHeight="1" x14ac:dyDescent="0.15">
      <c r="B112" s="176"/>
      <c r="C112" s="172"/>
      <c r="D112" s="172"/>
      <c r="E112" s="96"/>
      <c r="F112" s="172"/>
      <c r="G112" s="123"/>
      <c r="H112" s="123"/>
      <c r="I112" s="128"/>
      <c r="K112" s="116"/>
      <c r="L112" s="117"/>
      <c r="M112" s="117"/>
      <c r="N112" s="118"/>
      <c r="O112" s="118"/>
      <c r="Q112" s="114"/>
      <c r="R112" s="114"/>
      <c r="S112" s="114"/>
      <c r="T112" s="115"/>
      <c r="U112" s="115"/>
      <c r="V112" s="114"/>
      <c r="W112" s="57"/>
      <c r="AC112" s="104"/>
      <c r="AD112" s="104"/>
      <c r="AE112" s="104"/>
      <c r="AF112" s="104"/>
      <c r="AG112" s="104"/>
      <c r="AH112" s="104"/>
      <c r="AI112" s="104"/>
      <c r="AJ112" s="104"/>
      <c r="AK112" s="106"/>
      <c r="AL112" s="106"/>
      <c r="AM112" s="106"/>
      <c r="AT112" s="105"/>
      <c r="AU112" s="105"/>
      <c r="AV112" s="105"/>
      <c r="AW112" s="100" t="str">
        <f t="shared" si="8"/>
        <v/>
      </c>
      <c r="AX112" s="106" t="str">
        <f>IF(AND(AY111=1,AW112=""),1,"")</f>
        <v/>
      </c>
      <c r="AY112" s="106" t="str">
        <f>IF(AND(AY111=1,AX111=""),1,"")</f>
        <v/>
      </c>
    </row>
    <row r="113" spans="2:51" ht="27" customHeight="1" thickBot="1" x14ac:dyDescent="0.2">
      <c r="B113" s="222">
        <f t="shared" si="9"/>
        <v>50</v>
      </c>
      <c r="C113" s="172"/>
      <c r="D113" s="172"/>
      <c r="E113" s="96"/>
      <c r="F113" s="172"/>
      <c r="G113" s="123"/>
      <c r="H113" s="123"/>
      <c r="I113" s="128"/>
      <c r="J113" s="143" t="str">
        <f>IF(E113="","",LEN(E113)-LEN(SUBSTITUTE(SUBSTITUTE(E113," ",),"　",)))</f>
        <v/>
      </c>
      <c r="K113" s="116"/>
      <c r="L113" s="117"/>
      <c r="M113" s="117"/>
      <c r="N113" s="117"/>
      <c r="O113" s="117"/>
      <c r="P113" s="1" t="str">
        <f>IF($B$4="","",IF($B$4="中学",$B$4&amp;C113,IF($B$4="高校",$B$4&amp;C113,C113)))</f>
        <v/>
      </c>
      <c r="Q113" s="115"/>
      <c r="R113" s="115"/>
      <c r="S113" s="114"/>
      <c r="T113" s="115"/>
      <c r="U113" s="115"/>
      <c r="V113" s="114"/>
      <c r="W113" s="57"/>
      <c r="AA113" s="2">
        <f>COUNTA(G113,H113,I113)</f>
        <v>0</v>
      </c>
      <c r="AB113" s="3">
        <v>50</v>
      </c>
      <c r="AC113" s="97" t="str">
        <f>IF(D113="","",C113&amp;D113)</f>
        <v/>
      </c>
      <c r="AD113" s="97">
        <f>IF(AC113="",1,AC113)</f>
        <v>1</v>
      </c>
      <c r="AE113" s="97">
        <f>IF(ISERROR(VLOOKUP(AD113,$AC$13:AC112,1,FALSE)),0,VLOOKUP(AD113,$AC$13:AC112,1,FALSE))</f>
        <v>0</v>
      </c>
      <c r="AF113" s="97">
        <f>IF(AE113&gt;1,1,0)</f>
        <v>0</v>
      </c>
      <c r="AG113" s="97" t="str">
        <f>D113&amp;E113</f>
        <v/>
      </c>
      <c r="AH113" s="97">
        <f>IF(AG113="",1,AG113)</f>
        <v>1</v>
      </c>
      <c r="AI113" s="97" t="str">
        <f>C113&amp;D113&amp;E113</f>
        <v/>
      </c>
      <c r="AJ113" s="97">
        <f>IF(AI113="",1,AI113)</f>
        <v>1</v>
      </c>
      <c r="AK113" s="106">
        <f>IF(ISERROR(VLOOKUP(AJ113,$AI$13:AI112,1,FALSE)),0,VLOOKUP(AJ113,$AI$13:AI112,1,FALSE))</f>
        <v>0</v>
      </c>
      <c r="AL113" s="106">
        <f>IF(AK113&gt;1,1,0)</f>
        <v>0</v>
      </c>
      <c r="AM113" s="106">
        <f>AF113-AL113</f>
        <v>0</v>
      </c>
      <c r="AN113" s="3" t="str">
        <f>IF(AD113=AE113,1,"")</f>
        <v/>
      </c>
      <c r="AO113" s="3">
        <f>C113</f>
        <v>0</v>
      </c>
      <c r="AP113" s="3">
        <f>AO113</f>
        <v>0</v>
      </c>
      <c r="AQ113" s="3">
        <f>AP113</f>
        <v>0</v>
      </c>
      <c r="AT113" s="98" t="str">
        <f>C113&amp;G113</f>
        <v/>
      </c>
      <c r="AU113" s="98" t="str">
        <f>$C113&amp;H113</f>
        <v/>
      </c>
      <c r="AV113" s="98" t="str">
        <f>$C113&amp;I113</f>
        <v/>
      </c>
      <c r="AW113" s="100" t="str">
        <f t="shared" si="8"/>
        <v/>
      </c>
      <c r="AX113" s="101">
        <f>IF(F113="",1,1)</f>
        <v>1</v>
      </c>
      <c r="AY113" s="102" t="str">
        <f>IF(G113="","",1)</f>
        <v/>
      </c>
    </row>
    <row r="114" spans="2:51" ht="27" customHeight="1" thickBot="1" x14ac:dyDescent="0.2">
      <c r="B114" s="219"/>
      <c r="C114" s="173"/>
      <c r="D114" s="173"/>
      <c r="E114" s="112"/>
      <c r="F114" s="173"/>
      <c r="G114" s="124"/>
      <c r="H114" s="124"/>
      <c r="I114" s="129"/>
      <c r="K114" s="116"/>
      <c r="L114" s="117"/>
      <c r="M114" s="117"/>
      <c r="N114" s="117"/>
      <c r="O114" s="117"/>
      <c r="Q114" s="115"/>
      <c r="R114" s="115"/>
      <c r="S114" s="114"/>
      <c r="T114" s="115"/>
      <c r="U114" s="115"/>
      <c r="V114" s="114"/>
      <c r="W114" s="57"/>
      <c r="AC114" s="104"/>
      <c r="AD114" s="104"/>
      <c r="AE114" s="104"/>
      <c r="AF114" s="104"/>
      <c r="AG114" s="104"/>
      <c r="AH114" s="104"/>
      <c r="AI114" s="104"/>
      <c r="AJ114" s="104"/>
      <c r="AK114" s="106"/>
      <c r="AL114" s="106"/>
      <c r="AM114" s="106"/>
      <c r="AT114" s="105"/>
      <c r="AU114" s="105"/>
      <c r="AV114" s="105"/>
      <c r="AW114" s="100" t="str">
        <f t="shared" si="8"/>
        <v/>
      </c>
      <c r="AX114" s="106" t="str">
        <f>IF(AND(AY113=1,AW114=""),1,"")</f>
        <v/>
      </c>
      <c r="AY114" s="106" t="str">
        <f>IF(AND(AY113=1,AX113=""),1,"")</f>
        <v/>
      </c>
    </row>
    <row r="115" spans="2:51" ht="20.25" customHeight="1" x14ac:dyDescent="0.15">
      <c r="B115" s="164"/>
      <c r="K115" s="55"/>
      <c r="L115" s="65"/>
      <c r="M115" s="65"/>
      <c r="N115" s="65"/>
      <c r="O115" s="65"/>
      <c r="Q115" s="120"/>
      <c r="R115" s="120"/>
      <c r="S115" s="120"/>
      <c r="T115" s="120"/>
      <c r="U115" s="120"/>
      <c r="V115" s="120"/>
      <c r="W115" s="57"/>
      <c r="AC115" s="33" t="str">
        <f>リレー申込票!B11&amp;リレー申込票!D10</f>
        <v/>
      </c>
      <c r="AD115" s="3">
        <f t="shared" ref="AD115:AD120" si="10">IF(AC115="",1,AC115)</f>
        <v>1</v>
      </c>
      <c r="AE115" s="3">
        <f>IF(ISERROR(VLOOKUP(AD115,$AC$13:AC114,1,FALSE)),0,VLOOKUP(AD115,$AC$13:AC114,1,FALSE))</f>
        <v>0</v>
      </c>
      <c r="AI115" s="121" t="str">
        <f>リレー申込票!B11&amp;リレー申込票!D10&amp;リレー申込票!E10</f>
        <v/>
      </c>
      <c r="AJ115" s="121">
        <f t="shared" ref="AJ115:AJ120" si="11">IF(AI115="",1,AI115)</f>
        <v>1</v>
      </c>
      <c r="AK115" s="121"/>
      <c r="AL115" s="121"/>
      <c r="AM115" s="121"/>
      <c r="AN115" s="121">
        <f>IF(ISERROR(VLOOKUP(AJ115,$AI$13:AI114,1,FALSE)),0,VLOOKUP(AJ115,$AI$13:AI114,1,FALSE))</f>
        <v>0</v>
      </c>
      <c r="AO115" s="66"/>
      <c r="AP115" s="122" t="str">
        <f>IF(リレー申込票!E10="","",IF(AND(AD115=AE115,AJ115&gt;AN115),1,""))</f>
        <v/>
      </c>
    </row>
    <row r="116" spans="2:51" ht="20.25" customHeight="1" x14ac:dyDescent="0.15">
      <c r="AC116" s="33" t="str">
        <f>リレー申込票!B11&amp;リレー申込票!F10</f>
        <v/>
      </c>
      <c r="AD116" s="3">
        <f t="shared" si="10"/>
        <v>1</v>
      </c>
      <c r="AE116" s="3">
        <f>IF(ISERROR(VLOOKUP(AD116,$AC$13:AC115,1,FALSE)),0,VLOOKUP(AD116,$AC$13:AC115,1,FALSE))</f>
        <v>0</v>
      </c>
      <c r="AI116" s="3" t="str">
        <f>リレー申込票!B11&amp;リレー申込票!F10&amp;リレー申込票!G10</f>
        <v/>
      </c>
      <c r="AJ116" s="121">
        <f t="shared" si="11"/>
        <v>1</v>
      </c>
      <c r="AK116" s="121"/>
      <c r="AL116" s="121"/>
      <c r="AM116" s="121"/>
      <c r="AN116" s="121">
        <f>IF(ISERROR(VLOOKUP(AJ116,$AI$13:AI115,1,FALSE)),0,VLOOKUP(AJ116,$AI$13:AI115,1,FALSE))</f>
        <v>0</v>
      </c>
      <c r="AO116" s="66"/>
      <c r="AP116" s="122" t="str">
        <f>IF(リレー申込票!G10="","",IF(AND(AD116=AE116,AJ116&gt;AN116),1,""))</f>
        <v/>
      </c>
    </row>
    <row r="117" spans="2:51" ht="20.25" customHeight="1" x14ac:dyDescent="0.15">
      <c r="AC117" s="3" t="str">
        <f>リレー申込票!B11&amp;リレー申込票!H10</f>
        <v/>
      </c>
      <c r="AD117" s="3">
        <f t="shared" si="10"/>
        <v>1</v>
      </c>
      <c r="AE117" s="3">
        <f>IF(ISERROR(VLOOKUP(AD117,$AC$13:AC116,1,FALSE)),0,VLOOKUP(AD117,$AC$13:AC116,1,FALSE))</f>
        <v>0</v>
      </c>
      <c r="AI117" s="3" t="str">
        <f>リレー申込票!B11&amp;リレー申込票!H10&amp;リレー申込票!I10</f>
        <v/>
      </c>
      <c r="AJ117" s="121">
        <f t="shared" si="11"/>
        <v>1</v>
      </c>
      <c r="AK117" s="121"/>
      <c r="AL117" s="121"/>
      <c r="AM117" s="121"/>
      <c r="AN117" s="121">
        <f>IF(ISERROR(VLOOKUP(AJ117,$AI$13:AI116,1,FALSE)),0,VLOOKUP(AJ117,$AI$13:AI116,1,FALSE))</f>
        <v>0</v>
      </c>
      <c r="AO117" s="66"/>
      <c r="AP117" s="122" t="str">
        <f>IF(リレー申込票!I10="","",IF(AND(AD117=AE117,AJ117&gt;AN117),1,""))</f>
        <v/>
      </c>
    </row>
    <row r="118" spans="2:51" x14ac:dyDescent="0.15">
      <c r="AC118" s="3" t="str">
        <f>リレー申込票!B11&amp;リレー申込票!D12</f>
        <v/>
      </c>
      <c r="AD118" s="3">
        <f t="shared" si="10"/>
        <v>1</v>
      </c>
      <c r="AE118" s="3">
        <f>IF(ISERROR(VLOOKUP(AD118,$AC$13:AC117,1,FALSE)),0,VLOOKUP(AD118,$AC$13:AC117,1,FALSE))</f>
        <v>0</v>
      </c>
      <c r="AI118" s="3" t="str">
        <f>リレー申込票!B11&amp;リレー申込票!D12&amp;リレー申込票!E12</f>
        <v/>
      </c>
      <c r="AJ118" s="121">
        <f t="shared" si="11"/>
        <v>1</v>
      </c>
      <c r="AK118" s="121"/>
      <c r="AL118" s="121"/>
      <c r="AM118" s="121"/>
      <c r="AN118" s="121">
        <f>IF(ISERROR(VLOOKUP(AJ118,$AI$13:AI117,1,FALSE)),0,VLOOKUP(AJ118,$AI$13:AI117,1,FALSE))</f>
        <v>0</v>
      </c>
      <c r="AO118" s="66"/>
      <c r="AP118" s="122" t="str">
        <f>IF(リレー申込票!E12="","",IF(AND(AD118=AE118,AJ118&gt;AN118),1,""))</f>
        <v/>
      </c>
    </row>
    <row r="119" spans="2:51" x14ac:dyDescent="0.15">
      <c r="AC119" s="3" t="str">
        <f>リレー申込票!B11&amp;リレー申込票!F12</f>
        <v/>
      </c>
      <c r="AD119" s="3">
        <f t="shared" si="10"/>
        <v>1</v>
      </c>
      <c r="AE119" s="3">
        <f>IF(ISERROR(VLOOKUP(AD119,$AC$13:AC118,1,FALSE)),0,VLOOKUP(AD119,$AC$13:AC118,1,FALSE))</f>
        <v>0</v>
      </c>
      <c r="AI119" s="3" t="str">
        <f>リレー申込票!B11&amp;リレー申込票!F12&amp;リレー申込票!G12</f>
        <v/>
      </c>
      <c r="AJ119" s="121">
        <f t="shared" si="11"/>
        <v>1</v>
      </c>
      <c r="AK119" s="121"/>
      <c r="AL119" s="121"/>
      <c r="AM119" s="121"/>
      <c r="AN119" s="121">
        <f>IF(ISERROR(VLOOKUP(AJ119,$AI$13:AI118,1,FALSE)),0,VLOOKUP(AJ119,$AI$13:AI118,1,FALSE))</f>
        <v>0</v>
      </c>
      <c r="AO119" s="66"/>
      <c r="AP119" s="122" t="str">
        <f>IF(リレー申込票!G12="","",IF(AND(AD119=AE119,AJ119&gt;AN119),1,""))</f>
        <v/>
      </c>
    </row>
    <row r="120" spans="2:51" x14ac:dyDescent="0.15">
      <c r="AC120" s="3" t="str">
        <f>リレー申込票!B11&amp;リレー申込票!H12</f>
        <v/>
      </c>
      <c r="AD120" s="3">
        <f t="shared" si="10"/>
        <v>1</v>
      </c>
      <c r="AE120" s="3">
        <f>IF(ISERROR(VLOOKUP(AD120,$AC$13:AC119,1,FALSE)),0,VLOOKUP(AD120,$AC$13:AC119,1,FALSE))</f>
        <v>0</v>
      </c>
      <c r="AI120" s="3" t="str">
        <f>リレー申込票!B11&amp;リレー申込票!H12&amp;リレー申込票!I12</f>
        <v/>
      </c>
      <c r="AJ120" s="121">
        <f t="shared" si="11"/>
        <v>1</v>
      </c>
      <c r="AK120" s="121"/>
      <c r="AL120" s="121"/>
      <c r="AM120" s="121"/>
      <c r="AN120" s="121">
        <f>IF(ISERROR(VLOOKUP(AJ120,$AI$13:AI119,1,FALSE)),0,VLOOKUP(AJ120,$AI$13:AI119,1,FALSE))</f>
        <v>0</v>
      </c>
      <c r="AO120" s="66"/>
      <c r="AP120" s="122" t="str">
        <f>IF(リレー申込票!I12="","",IF(AND(AD120=AE120,AJ120&gt;AN120),1,""))</f>
        <v/>
      </c>
    </row>
    <row r="121" spans="2:51" x14ac:dyDescent="0.15">
      <c r="AO121" s="66"/>
      <c r="AP121" s="66"/>
    </row>
    <row r="122" spans="2:51" x14ac:dyDescent="0.15">
      <c r="AC122" s="3" t="str">
        <f>リレー申込票!B16&amp;リレー申込票!D15</f>
        <v/>
      </c>
      <c r="AD122" s="3">
        <f t="shared" ref="AD122:AD127" si="12">IF(AC122="",1,AC122)</f>
        <v>1</v>
      </c>
      <c r="AE122" s="3">
        <f>IF(ISERROR(VLOOKUP(AD122,$AC$13:AC121,1,FALSE)),0,VLOOKUP(AD122,$AC$13:AC121,1,FALSE))</f>
        <v>0</v>
      </c>
      <c r="AI122" s="3" t="str">
        <f>リレー申込票!B16&amp;リレー申込票!D15&amp;リレー申込票!E15</f>
        <v/>
      </c>
      <c r="AJ122" s="121">
        <f t="shared" ref="AJ122:AJ127" si="13">IF(AI122="",1,AI122)</f>
        <v>1</v>
      </c>
      <c r="AK122" s="121"/>
      <c r="AL122" s="121"/>
      <c r="AM122" s="121"/>
      <c r="AN122" s="121">
        <f>IF(ISERROR(VLOOKUP(AJ122,$AI$13:AI121,1,FALSE)),0,VLOOKUP(AJ122,$AI$13:AI121,1,FALSE))</f>
        <v>0</v>
      </c>
      <c r="AO122" s="66"/>
      <c r="AP122" s="122" t="str">
        <f>IF(リレー申込票!E15="","",IF(AND(AD122=AE122,AJ122&gt;AN122),1,""))</f>
        <v/>
      </c>
    </row>
    <row r="123" spans="2:51" x14ac:dyDescent="0.15">
      <c r="AC123" s="3" t="str">
        <f>リレー申込票!B16&amp;リレー申込票!F15</f>
        <v/>
      </c>
      <c r="AD123" s="3">
        <f t="shared" si="12"/>
        <v>1</v>
      </c>
      <c r="AE123" s="3">
        <f>IF(ISERROR(VLOOKUP(AD123,$AC$13:AC122,1,FALSE)),0,VLOOKUP(AD123,$AC$13:AC122,1,FALSE))</f>
        <v>0</v>
      </c>
      <c r="AI123" s="3" t="str">
        <f>リレー申込票!B16&amp;リレー申込票!F15&amp;リレー申込票!G15</f>
        <v/>
      </c>
      <c r="AJ123" s="121">
        <f t="shared" si="13"/>
        <v>1</v>
      </c>
      <c r="AK123" s="121"/>
      <c r="AL123" s="121"/>
      <c r="AM123" s="121"/>
      <c r="AN123" s="121">
        <f>IF(ISERROR(VLOOKUP(AJ123,$AI$13:AI122,1,FALSE)),0,VLOOKUP(AJ123,$AI$13:AI122,1,FALSE))</f>
        <v>0</v>
      </c>
      <c r="AO123" s="66"/>
      <c r="AP123" s="122" t="str">
        <f>IF(リレー申込票!G15="","",IF(AND(AD123=AE123,AJ123&gt;AN123),1,""))</f>
        <v/>
      </c>
    </row>
    <row r="124" spans="2:51" x14ac:dyDescent="0.15">
      <c r="AC124" s="3" t="str">
        <f>リレー申込票!B16&amp;リレー申込票!H15</f>
        <v/>
      </c>
      <c r="AD124" s="3">
        <f t="shared" si="12"/>
        <v>1</v>
      </c>
      <c r="AE124" s="3">
        <f>IF(ISERROR(VLOOKUP(AD124,$AC$13:AC123,1,FALSE)),0,VLOOKUP(AD124,$AC$13:AC123,1,FALSE))</f>
        <v>0</v>
      </c>
      <c r="AI124" s="3" t="str">
        <f>リレー申込票!B16&amp;リレー申込票!H15&amp;リレー申込票!I15</f>
        <v/>
      </c>
      <c r="AJ124" s="121">
        <f t="shared" si="13"/>
        <v>1</v>
      </c>
      <c r="AK124" s="121"/>
      <c r="AL124" s="121"/>
      <c r="AM124" s="121"/>
      <c r="AN124" s="121">
        <f>IF(ISERROR(VLOOKUP(AJ124,$AI$13:AI123,1,FALSE)),0,VLOOKUP(AJ124,$AI$13:AI123,1,FALSE))</f>
        <v>0</v>
      </c>
      <c r="AO124" s="66"/>
      <c r="AP124" s="122" t="str">
        <f>IF(リレー申込票!I15="","",IF(AND(AD124=AE124,AJ124&gt;AN124),1,""))</f>
        <v/>
      </c>
    </row>
    <row r="125" spans="2:51" x14ac:dyDescent="0.15">
      <c r="AC125" s="3" t="str">
        <f>リレー申込票!B16&amp;リレー申込票!D17</f>
        <v/>
      </c>
      <c r="AD125" s="3">
        <f t="shared" si="12"/>
        <v>1</v>
      </c>
      <c r="AE125" s="3">
        <f>IF(ISERROR(VLOOKUP(AD125,$AC$13:AC124,1,FALSE)),0,VLOOKUP(AD125,$AC$13:AC124,1,FALSE))</f>
        <v>0</v>
      </c>
      <c r="AI125" s="3" t="str">
        <f>リレー申込票!B16&amp;リレー申込票!D17&amp;リレー申込票!E17</f>
        <v/>
      </c>
      <c r="AJ125" s="121">
        <f t="shared" si="13"/>
        <v>1</v>
      </c>
      <c r="AK125" s="121"/>
      <c r="AL125" s="121"/>
      <c r="AM125" s="121"/>
      <c r="AN125" s="121">
        <f>IF(ISERROR(VLOOKUP(AJ125,$AI$13:AI124,1,FALSE)),0,VLOOKUP(AJ125,$AI$13:AI124,1,FALSE))</f>
        <v>0</v>
      </c>
      <c r="AO125" s="66"/>
      <c r="AP125" s="122" t="str">
        <f>IF(リレー申込票!E17="","",IF(AND(AD125=AE125,AJ125&gt;AN125),1,""))</f>
        <v/>
      </c>
    </row>
    <row r="126" spans="2:51" x14ac:dyDescent="0.15">
      <c r="AC126" s="3" t="str">
        <f>リレー申込票!B16&amp;リレー申込票!F17</f>
        <v/>
      </c>
      <c r="AD126" s="3">
        <f t="shared" si="12"/>
        <v>1</v>
      </c>
      <c r="AE126" s="3">
        <f>IF(ISERROR(VLOOKUP(AD126,$AC$13:AC125,1,FALSE)),0,VLOOKUP(AD126,$AC$13:AC125,1,FALSE))</f>
        <v>0</v>
      </c>
      <c r="AI126" s="3" t="str">
        <f>リレー申込票!B16&amp;リレー申込票!F17&amp;リレー申込票!G17</f>
        <v/>
      </c>
      <c r="AJ126" s="121">
        <f t="shared" si="13"/>
        <v>1</v>
      </c>
      <c r="AK126" s="121"/>
      <c r="AL126" s="121"/>
      <c r="AM126" s="121"/>
      <c r="AN126" s="121">
        <f>IF(ISERROR(VLOOKUP(AJ126,$AI$13:AI125,1,FALSE)),0,VLOOKUP(AJ126,$AI$13:AI125,1,FALSE))</f>
        <v>0</v>
      </c>
      <c r="AO126" s="66"/>
      <c r="AP126" s="122" t="str">
        <f>IF(リレー申込票!G17="","",IF(AND(AD126=AE126,AJ126&gt;AN126),1,""))</f>
        <v/>
      </c>
    </row>
    <row r="127" spans="2:51" x14ac:dyDescent="0.15">
      <c r="AC127" s="3" t="str">
        <f>リレー申込票!B16&amp;リレー申込票!H17</f>
        <v/>
      </c>
      <c r="AD127" s="3">
        <f t="shared" si="12"/>
        <v>1</v>
      </c>
      <c r="AE127" s="3">
        <f>IF(ISERROR(VLOOKUP(AD127,$AC$13:AC126,1,FALSE)),0,VLOOKUP(AD127,$AC$13:AC126,1,FALSE))</f>
        <v>0</v>
      </c>
      <c r="AI127" s="3" t="str">
        <f>リレー申込票!B16&amp;リレー申込票!H17&amp;リレー申込票!I17</f>
        <v/>
      </c>
      <c r="AJ127" s="121">
        <f t="shared" si="13"/>
        <v>1</v>
      </c>
      <c r="AK127" s="121"/>
      <c r="AL127" s="121"/>
      <c r="AM127" s="121"/>
      <c r="AN127" s="121">
        <f>IF(ISERROR(VLOOKUP(AJ127,$AI$13:AI126,1,FALSE)),0,VLOOKUP(AJ127,$AI$13:AI126,1,FALSE))</f>
        <v>0</v>
      </c>
      <c r="AO127" s="66"/>
      <c r="AP127" s="122" t="str">
        <f>IF(リレー申込票!I17="","",IF(AND(AD127=AE127,AJ127&gt;AN127),1,""))</f>
        <v/>
      </c>
    </row>
    <row r="128" spans="2:51" x14ac:dyDescent="0.15">
      <c r="AO128" s="66"/>
      <c r="AP128" s="66"/>
    </row>
    <row r="129" spans="29:42" x14ac:dyDescent="0.15">
      <c r="AC129" s="3" t="str">
        <f>リレー申込票!B21&amp;リレー申込票!D20</f>
        <v/>
      </c>
      <c r="AD129" s="3">
        <f t="shared" ref="AD129:AD134" si="14">IF(AC129="",1,AC129)</f>
        <v>1</v>
      </c>
      <c r="AE129" s="3">
        <f>IF(ISERROR(VLOOKUP(AD129,$AC$13:AC128,1,FALSE)),0,VLOOKUP(AD129,$AC$13:AC128,1,FALSE))</f>
        <v>0</v>
      </c>
      <c r="AI129" s="3" t="str">
        <f>リレー申込票!B21&amp;リレー申込票!D20&amp;リレー申込票!E20</f>
        <v/>
      </c>
      <c r="AJ129" s="121">
        <f t="shared" ref="AJ129:AJ134" si="15">IF(AI129="",1,AI129)</f>
        <v>1</v>
      </c>
      <c r="AK129" s="121"/>
      <c r="AL129" s="121"/>
      <c r="AM129" s="121"/>
      <c r="AN129" s="121">
        <f>IF(ISERROR(VLOOKUP(AJ129,$AI$13:AI128,1,FALSE)),0,VLOOKUP(AJ129,$AI$13:AI128,1,FALSE))</f>
        <v>0</v>
      </c>
      <c r="AO129" s="66"/>
      <c r="AP129" s="122" t="str">
        <f>IF(リレー申込票!E20="","",IF(AND(AD129=AE129,AJ129&gt;AN129),1,""))</f>
        <v/>
      </c>
    </row>
    <row r="130" spans="29:42" x14ac:dyDescent="0.15">
      <c r="AC130" s="3" t="str">
        <f>リレー申込票!B21&amp;リレー申込票!F20</f>
        <v/>
      </c>
      <c r="AD130" s="3">
        <f t="shared" si="14"/>
        <v>1</v>
      </c>
      <c r="AE130" s="3">
        <f>IF(ISERROR(VLOOKUP(AD130,$AC$13:AC129,1,FALSE)),0,VLOOKUP(AD130,$AC$13:AC129,1,FALSE))</f>
        <v>0</v>
      </c>
      <c r="AI130" s="3" t="str">
        <f>リレー申込票!B21&amp;リレー申込票!F20&amp;リレー申込票!G20</f>
        <v/>
      </c>
      <c r="AJ130" s="121">
        <f t="shared" si="15"/>
        <v>1</v>
      </c>
      <c r="AK130" s="121"/>
      <c r="AL130" s="121"/>
      <c r="AM130" s="121"/>
      <c r="AN130" s="121">
        <f>IF(ISERROR(VLOOKUP(AJ130,$AI$13:AI129,1,FALSE)),0,VLOOKUP(AJ130,$AI$13:AI129,1,FALSE))</f>
        <v>0</v>
      </c>
      <c r="AO130" s="66"/>
      <c r="AP130" s="122" t="str">
        <f>IF(リレー申込票!G20="","",IF(AND(AD130=AE130,AJ130&gt;AN130),1,""))</f>
        <v/>
      </c>
    </row>
    <row r="131" spans="29:42" x14ac:dyDescent="0.15">
      <c r="AC131" s="3" t="str">
        <f>リレー申込票!B21&amp;リレー申込票!H20</f>
        <v/>
      </c>
      <c r="AD131" s="3">
        <f t="shared" si="14"/>
        <v>1</v>
      </c>
      <c r="AE131" s="3">
        <f>IF(ISERROR(VLOOKUP(AD131,$AC$13:AC130,1,FALSE)),0,VLOOKUP(AD131,$AC$13:AC130,1,FALSE))</f>
        <v>0</v>
      </c>
      <c r="AI131" s="3" t="str">
        <f>リレー申込票!B21&amp;リレー申込票!H20&amp;リレー申込票!I20</f>
        <v/>
      </c>
      <c r="AJ131" s="121">
        <f t="shared" si="15"/>
        <v>1</v>
      </c>
      <c r="AK131" s="121"/>
      <c r="AL131" s="121"/>
      <c r="AM131" s="121"/>
      <c r="AN131" s="121">
        <f>IF(ISERROR(VLOOKUP(AJ131,$AI$13:AI130,1,FALSE)),0,VLOOKUP(AJ131,$AI$13:AI130,1,FALSE))</f>
        <v>0</v>
      </c>
      <c r="AO131" s="66"/>
      <c r="AP131" s="122" t="str">
        <f>IF(リレー申込票!I20="","",IF(AND(AD131=AE131,AJ131&gt;AN131),1,""))</f>
        <v/>
      </c>
    </row>
    <row r="132" spans="29:42" x14ac:dyDescent="0.15">
      <c r="AC132" s="3" t="str">
        <f>リレー申込票!B21&amp;リレー申込票!D22</f>
        <v/>
      </c>
      <c r="AD132" s="3">
        <f t="shared" si="14"/>
        <v>1</v>
      </c>
      <c r="AE132" s="3">
        <f>IF(ISERROR(VLOOKUP(AD132,$AC$13:AC131,1,FALSE)),0,VLOOKUP(AD132,$AC$13:AC131,1,FALSE))</f>
        <v>0</v>
      </c>
      <c r="AI132" s="3" t="str">
        <f>リレー申込票!B21&amp;リレー申込票!D22&amp;リレー申込票!E22</f>
        <v/>
      </c>
      <c r="AJ132" s="121">
        <f t="shared" si="15"/>
        <v>1</v>
      </c>
      <c r="AK132" s="121"/>
      <c r="AL132" s="121"/>
      <c r="AM132" s="121"/>
      <c r="AN132" s="121">
        <f>IF(ISERROR(VLOOKUP(AJ132,$AI$13:AI131,1,FALSE)),0,VLOOKUP(AJ132,$AI$13:AI131,1,FALSE))</f>
        <v>0</v>
      </c>
      <c r="AO132" s="66"/>
      <c r="AP132" s="122" t="str">
        <f>IF(リレー申込票!E22="","",IF(AND(AD132=AE132,AJ132&gt;AN132),1,""))</f>
        <v/>
      </c>
    </row>
    <row r="133" spans="29:42" x14ac:dyDescent="0.15">
      <c r="AC133" s="3" t="str">
        <f>リレー申込票!B21&amp;リレー申込票!F22</f>
        <v/>
      </c>
      <c r="AD133" s="3">
        <f t="shared" si="14"/>
        <v>1</v>
      </c>
      <c r="AE133" s="3">
        <f>IF(ISERROR(VLOOKUP(AD133,$AC$13:AC132,1,FALSE)),0,VLOOKUP(AD133,$AC$13:AC132,1,FALSE))</f>
        <v>0</v>
      </c>
      <c r="AI133" s="3" t="str">
        <f>リレー申込票!B21&amp;リレー申込票!F22&amp;リレー申込票!G22</f>
        <v/>
      </c>
      <c r="AJ133" s="121">
        <f t="shared" si="15"/>
        <v>1</v>
      </c>
      <c r="AK133" s="121"/>
      <c r="AL133" s="121"/>
      <c r="AM133" s="121"/>
      <c r="AN133" s="121">
        <f>IF(ISERROR(VLOOKUP(AJ133,$AI$13:AI132,1,FALSE)),0,VLOOKUP(AJ133,$AI$13:AI132,1,FALSE))</f>
        <v>0</v>
      </c>
      <c r="AO133" s="66"/>
      <c r="AP133" s="122" t="str">
        <f>IF(リレー申込票!G22="","",IF(AND(AD133=AE133,AJ133&gt;AN133),1,""))</f>
        <v/>
      </c>
    </row>
    <row r="134" spans="29:42" x14ac:dyDescent="0.15">
      <c r="AC134" s="3" t="str">
        <f>リレー申込票!B21&amp;リレー申込票!H22</f>
        <v/>
      </c>
      <c r="AD134" s="3">
        <f t="shared" si="14"/>
        <v>1</v>
      </c>
      <c r="AE134" s="3">
        <f>IF(ISERROR(VLOOKUP(AD134,$AC$13:AC133,1,FALSE)),0,VLOOKUP(AD134,$AC$13:AC133,1,FALSE))</f>
        <v>0</v>
      </c>
      <c r="AI134" s="3" t="str">
        <f>リレー申込票!B21&amp;リレー申込票!H22&amp;リレー申込票!I22</f>
        <v/>
      </c>
      <c r="AJ134" s="121">
        <f t="shared" si="15"/>
        <v>1</v>
      </c>
      <c r="AK134" s="121"/>
      <c r="AL134" s="121"/>
      <c r="AM134" s="121"/>
      <c r="AN134" s="121">
        <f>IF(ISERROR(VLOOKUP(AJ134,$AI$13:AI133,1,FALSE)),0,VLOOKUP(AJ134,$AI$13:AI133,1,FALSE))</f>
        <v>0</v>
      </c>
      <c r="AO134" s="66"/>
      <c r="AP134" s="122" t="str">
        <f>IF(リレー申込票!I22="","",IF(AND(AD134=AE134,AJ134&gt;AN134),1,""))</f>
        <v/>
      </c>
    </row>
    <row r="135" spans="29:42" x14ac:dyDescent="0.15">
      <c r="AO135" s="66"/>
      <c r="AP135" s="66"/>
    </row>
    <row r="136" spans="29:42" x14ac:dyDescent="0.15">
      <c r="AC136" s="3" t="str">
        <f>リレー申込票!B26&amp;リレー申込票!D25</f>
        <v/>
      </c>
      <c r="AD136" s="3">
        <f t="shared" ref="AD136:AD141" si="16">IF(AC136="",1,AC136)</f>
        <v>1</v>
      </c>
      <c r="AE136" s="3">
        <f>IF(ISERROR(VLOOKUP(AD136,$AC$13:AC135,1,FALSE)),0,VLOOKUP(AD136,$AC$13:AC135,1,FALSE))</f>
        <v>0</v>
      </c>
      <c r="AI136" s="3" t="str">
        <f>リレー申込票!B26&amp;リレー申込票!D25&amp;リレー申込票!E25</f>
        <v/>
      </c>
      <c r="AJ136" s="121">
        <f t="shared" ref="AJ136:AJ141" si="17">IF(AI136="",1,AI136)</f>
        <v>1</v>
      </c>
      <c r="AK136" s="121"/>
      <c r="AL136" s="121"/>
      <c r="AM136" s="121"/>
      <c r="AN136" s="121">
        <f>IF(ISERROR(VLOOKUP(AJ136,$AI$13:AI135,1,FALSE)),0,VLOOKUP(AJ136,$AI$13:AI135,1,FALSE))</f>
        <v>0</v>
      </c>
      <c r="AO136" s="66"/>
      <c r="AP136" s="122" t="str">
        <f>IF(リレー申込票!E25="","",IF(AND(AD136=AE136,AJ136&gt;AN136),1,""))</f>
        <v/>
      </c>
    </row>
    <row r="137" spans="29:42" x14ac:dyDescent="0.15">
      <c r="AC137" s="3" t="str">
        <f>リレー申込票!B26&amp;リレー申込票!F25</f>
        <v/>
      </c>
      <c r="AD137" s="3">
        <f t="shared" si="16"/>
        <v>1</v>
      </c>
      <c r="AE137" s="3">
        <f>IF(ISERROR(VLOOKUP(AD137,$AC$13:AC136,1,FALSE)),0,VLOOKUP(AD137,$AC$13:AC136,1,FALSE))</f>
        <v>0</v>
      </c>
      <c r="AI137" s="3" t="str">
        <f>リレー申込票!B26&amp;リレー申込票!F25&amp;リレー申込票!G25</f>
        <v/>
      </c>
      <c r="AJ137" s="121">
        <f t="shared" si="17"/>
        <v>1</v>
      </c>
      <c r="AK137" s="121"/>
      <c r="AL137" s="121"/>
      <c r="AM137" s="121"/>
      <c r="AN137" s="121">
        <f>IF(ISERROR(VLOOKUP(AJ137,$AI$13:AI136,1,FALSE)),0,VLOOKUP(AJ137,$AI$13:AI136,1,FALSE))</f>
        <v>0</v>
      </c>
      <c r="AO137" s="66"/>
      <c r="AP137" s="122" t="str">
        <f>IF(リレー申込票!G25="","",IF(AND(AD137=AE137,AJ137&gt;AN137),1,""))</f>
        <v/>
      </c>
    </row>
    <row r="138" spans="29:42" x14ac:dyDescent="0.15">
      <c r="AC138" s="3" t="str">
        <f>リレー申込票!B26&amp;リレー申込票!H25</f>
        <v/>
      </c>
      <c r="AD138" s="3">
        <f t="shared" si="16"/>
        <v>1</v>
      </c>
      <c r="AE138" s="3">
        <f>IF(ISERROR(VLOOKUP(AD138,$AC$13:AC137,1,FALSE)),0,VLOOKUP(AD138,$AC$13:AC137,1,FALSE))</f>
        <v>0</v>
      </c>
      <c r="AI138" s="3" t="str">
        <f>リレー申込票!B26&amp;リレー申込票!H25&amp;リレー申込票!I25</f>
        <v/>
      </c>
      <c r="AJ138" s="121">
        <f t="shared" si="17"/>
        <v>1</v>
      </c>
      <c r="AK138" s="121"/>
      <c r="AL138" s="121"/>
      <c r="AM138" s="121"/>
      <c r="AN138" s="121">
        <f>IF(ISERROR(VLOOKUP(AJ138,$AI$13:AI137,1,FALSE)),0,VLOOKUP(AJ138,$AI$13:AI137,1,FALSE))</f>
        <v>0</v>
      </c>
      <c r="AO138" s="66"/>
      <c r="AP138" s="122" t="str">
        <f>IF(リレー申込票!I25="","",IF(AND(AD138=AE138,AJ138&gt;AN138),1,""))</f>
        <v/>
      </c>
    </row>
    <row r="139" spans="29:42" x14ac:dyDescent="0.15">
      <c r="AC139" s="3" t="str">
        <f>リレー申込票!B26&amp;リレー申込票!D27</f>
        <v/>
      </c>
      <c r="AD139" s="3">
        <f t="shared" si="16"/>
        <v>1</v>
      </c>
      <c r="AE139" s="3">
        <f>IF(ISERROR(VLOOKUP(AD139,$AC$13:AC138,1,FALSE)),0,VLOOKUP(AD139,$AC$13:AC138,1,FALSE))</f>
        <v>0</v>
      </c>
      <c r="AI139" s="3" t="str">
        <f>リレー申込票!B26&amp;リレー申込票!D27&amp;リレー申込票!G27</f>
        <v/>
      </c>
      <c r="AJ139" s="121">
        <f t="shared" si="17"/>
        <v>1</v>
      </c>
      <c r="AK139" s="121"/>
      <c r="AL139" s="121"/>
      <c r="AM139" s="121"/>
      <c r="AN139" s="121">
        <f>IF(ISERROR(VLOOKUP(AJ139,$AI$13:AI138,1,FALSE)),0,VLOOKUP(AJ139,$AI$13:AI138,1,FALSE))</f>
        <v>0</v>
      </c>
      <c r="AO139" s="66"/>
      <c r="AP139" s="122" t="str">
        <f>IF(リレー申込票!G27="","",IF(AND(AD139=AE139,AJ139&gt;AN139),1,""))</f>
        <v/>
      </c>
    </row>
    <row r="140" spans="29:42" x14ac:dyDescent="0.15">
      <c r="AC140" s="3" t="str">
        <f>リレー申込票!B26&amp;リレー申込票!F27</f>
        <v/>
      </c>
      <c r="AD140" s="3">
        <f t="shared" si="16"/>
        <v>1</v>
      </c>
      <c r="AE140" s="3">
        <f>IF(ISERROR(VLOOKUP(AD140,$AC$13:AC139,1,FALSE)),0,VLOOKUP(AD140,$AC$13:AC139,1,FALSE))</f>
        <v>0</v>
      </c>
      <c r="AI140" s="3" t="str">
        <f>リレー申込票!B26&amp;リレー申込票!F27&amp;リレー申込票!G27</f>
        <v/>
      </c>
      <c r="AJ140" s="121">
        <f t="shared" si="17"/>
        <v>1</v>
      </c>
      <c r="AK140" s="121"/>
      <c r="AL140" s="121"/>
      <c r="AM140" s="121"/>
      <c r="AN140" s="121">
        <f>IF(ISERROR(VLOOKUP(AJ140,$AI$13:AI139,1,FALSE)),0,VLOOKUP(AJ140,$AI$13:AI139,1,FALSE))</f>
        <v>0</v>
      </c>
      <c r="AO140" s="66"/>
      <c r="AP140" s="122" t="str">
        <f>IF(リレー申込票!G27="","",IF(AND(AD140=AE140,AJ140&gt;AN140),1,""))</f>
        <v/>
      </c>
    </row>
    <row r="141" spans="29:42" x14ac:dyDescent="0.15">
      <c r="AC141" s="3" t="str">
        <f>リレー申込票!B26&amp;リレー申込票!H27</f>
        <v/>
      </c>
      <c r="AD141" s="3">
        <f t="shared" si="16"/>
        <v>1</v>
      </c>
      <c r="AE141" s="3">
        <f>IF(ISERROR(VLOOKUP(AD141,$AC$13:AC140,1,FALSE)),0,VLOOKUP(AD141,$AC$13:AC140,1,FALSE))</f>
        <v>0</v>
      </c>
      <c r="AI141" s="3" t="str">
        <f>リレー申込票!B26&amp;リレー申込票!H27&amp;リレー申込票!I27</f>
        <v/>
      </c>
      <c r="AJ141" s="121">
        <f t="shared" si="17"/>
        <v>1</v>
      </c>
      <c r="AK141" s="121"/>
      <c r="AL141" s="121"/>
      <c r="AM141" s="121"/>
      <c r="AN141" s="121">
        <f>IF(ISERROR(VLOOKUP(AJ141,$AI$13:AI140,1,FALSE)),0,VLOOKUP(AJ141,$AI$13:AI140,1,FALSE))</f>
        <v>0</v>
      </c>
      <c r="AO141" s="66"/>
      <c r="AP141" s="122" t="str">
        <f>IF(リレー申込票!I27="","",IF(AND(AD141=AE141,AJ141&gt;AN141),1,""))</f>
        <v/>
      </c>
    </row>
    <row r="142" spans="29:42" x14ac:dyDescent="0.15">
      <c r="AO142" s="66"/>
      <c r="AP142" s="66"/>
    </row>
    <row r="143" spans="29:42" x14ac:dyDescent="0.15">
      <c r="AC143" s="3" t="str">
        <f>リレー申込票!B31&amp;リレー申込票!D30</f>
        <v/>
      </c>
      <c r="AD143" s="3">
        <f>IF(AC143="",1,AC143)</f>
        <v>1</v>
      </c>
      <c r="AE143" s="3">
        <f>IF(ISERROR(VLOOKUP(AD143,$AC$13:AC142,1,FALSE)),0,VLOOKUP(AD143,$AC$13:AC142,1,FALSE))</f>
        <v>0</v>
      </c>
      <c r="AI143" s="3" t="str">
        <f>リレー申込票!B31&amp;リレー申込票!D30&amp;リレー申込票!E30</f>
        <v/>
      </c>
      <c r="AJ143" s="121">
        <f>IF(AI143="",1,AI143)</f>
        <v>1</v>
      </c>
      <c r="AK143" s="121"/>
      <c r="AL143" s="121"/>
      <c r="AM143" s="121"/>
      <c r="AN143" s="121">
        <f>IF(ISERROR(VLOOKUP(AJ143,$AI$13:AI142,1,FALSE)),0,VLOOKUP(AJ143,$AI$13:AI142,1,FALSE))</f>
        <v>0</v>
      </c>
      <c r="AO143" s="66"/>
      <c r="AP143" s="122" t="str">
        <f>IF(リレー申込票!E30="","",IF(AND(AD143=AE143,AJ143&gt;AN143),1,""))</f>
        <v/>
      </c>
    </row>
    <row r="144" spans="29:42" x14ac:dyDescent="0.15">
      <c r="AC144" s="3" t="str">
        <f>リレー申込票!B31&amp;リレー申込票!F30</f>
        <v/>
      </c>
      <c r="AD144" s="3">
        <f>IF(AC144="",1,AC144)</f>
        <v>1</v>
      </c>
      <c r="AE144" s="3">
        <f>IF(ISERROR(VLOOKUP(AD144,$AC$13:AC143,1,FALSE)),0,VLOOKUP(AD144,$AC$13:AC143,1,FALSE))</f>
        <v>0</v>
      </c>
      <c r="AI144" s="3" t="str">
        <f>リレー申込票!B31&amp;リレー申込票!F30&amp;リレー申込票!G30</f>
        <v/>
      </c>
      <c r="AJ144" s="121">
        <f t="shared" ref="AJ144:AJ155" si="18">IF(AI144="",1,AI144)</f>
        <v>1</v>
      </c>
      <c r="AK144" s="121"/>
      <c r="AL144" s="121"/>
      <c r="AM144" s="121"/>
      <c r="AN144" s="121">
        <f>IF(ISERROR(VLOOKUP(AJ144,$AI$13:AI143,1,FALSE)),0,VLOOKUP(AJ144,$AI$13:AI143,1,FALSE))</f>
        <v>0</v>
      </c>
      <c r="AO144" s="66"/>
      <c r="AP144" s="122" t="str">
        <f>IF(リレー申込票!G30="","",IF(AND(AD144=AE144,AJ144&gt;AN144),1,""))</f>
        <v/>
      </c>
    </row>
    <row r="145" spans="29:42" x14ac:dyDescent="0.15">
      <c r="AC145" s="3" t="str">
        <f>リレー申込票!B31&amp;リレー申込票!H30</f>
        <v/>
      </c>
      <c r="AD145" s="3">
        <f>IF(AC145="",1,AC145)</f>
        <v>1</v>
      </c>
      <c r="AE145" s="3">
        <f>IF(ISERROR(VLOOKUP(AD145,$AC$13:AC144,1,FALSE)),0,VLOOKUP(AD145,$AC$13:AC144,1,FALSE))</f>
        <v>0</v>
      </c>
      <c r="AI145" s="3" t="str">
        <f>リレー申込票!B31&amp;リレー申込票!H30&amp;リレー申込票!I30</f>
        <v/>
      </c>
      <c r="AJ145" s="121">
        <f t="shared" si="18"/>
        <v>1</v>
      </c>
      <c r="AK145" s="121"/>
      <c r="AL145" s="121"/>
      <c r="AM145" s="121"/>
      <c r="AN145" s="121">
        <f>IF(ISERROR(VLOOKUP(AJ145,$AI$13:AI144,1,FALSE)),0,VLOOKUP(AJ145,$AI$13:AI144,1,FALSE))</f>
        <v>0</v>
      </c>
      <c r="AO145" s="66"/>
      <c r="AP145" s="122" t="str">
        <f>IF(リレー申込票!I30="","",IF(AND(AD145=AE145,AJ145&gt;AN145),1,""))</f>
        <v/>
      </c>
    </row>
    <row r="146" spans="29:42" x14ac:dyDescent="0.15">
      <c r="AC146" s="3" t="str">
        <f>リレー申込票!B31&amp;リレー申込票!D32</f>
        <v/>
      </c>
      <c r="AD146" s="3">
        <f t="shared" ref="AD146:AD155" si="19">IF(AC146="",1,AC146)</f>
        <v>1</v>
      </c>
      <c r="AE146" s="3">
        <f>IF(ISERROR(VLOOKUP(AD146,$AC$13:AC145,1,FALSE)),0,VLOOKUP(AD146,$AC$13:AC145,1,FALSE))</f>
        <v>0</v>
      </c>
      <c r="AI146" s="3" t="str">
        <f>リレー申込票!B31&amp;リレー申込票!D32&amp;リレー申込票!E32</f>
        <v/>
      </c>
      <c r="AJ146" s="121">
        <f t="shared" si="18"/>
        <v>1</v>
      </c>
      <c r="AK146" s="121"/>
      <c r="AL146" s="121"/>
      <c r="AM146" s="121"/>
      <c r="AN146" s="121">
        <f>IF(ISERROR(VLOOKUP(AJ146,$AI$13:AI145,1,FALSE)),0,VLOOKUP(AJ146,$AI$13:AI145,1,FALSE))</f>
        <v>0</v>
      </c>
      <c r="AO146" s="66"/>
      <c r="AP146" s="122" t="str">
        <f>IF(リレー申込票!E32="","",IF(AND(AD146=AE146,AJ146&gt;AN146),1,""))</f>
        <v/>
      </c>
    </row>
    <row r="147" spans="29:42" x14ac:dyDescent="0.15">
      <c r="AC147" s="3" t="str">
        <f>リレー申込票!B31&amp;リレー申込票!F32</f>
        <v/>
      </c>
      <c r="AD147" s="3">
        <f t="shared" si="19"/>
        <v>1</v>
      </c>
      <c r="AE147" s="3">
        <f>IF(ISERROR(VLOOKUP(AD147,$AC$13:AC146,1,FALSE)),0,VLOOKUP(AD147,$AC$13:AC146,1,FALSE))</f>
        <v>0</v>
      </c>
      <c r="AI147" s="3" t="str">
        <f>リレー申込票!B31&amp;リレー申込票!F32&amp;リレー申込票!G32</f>
        <v/>
      </c>
      <c r="AJ147" s="121">
        <f t="shared" si="18"/>
        <v>1</v>
      </c>
      <c r="AK147" s="121"/>
      <c r="AL147" s="121"/>
      <c r="AM147" s="121"/>
      <c r="AN147" s="121">
        <f>IF(ISERROR(VLOOKUP(AJ147,$AI$13:AI146,1,FALSE)),0,VLOOKUP(AJ147,$AI$13:AI146,1,FALSE))</f>
        <v>0</v>
      </c>
      <c r="AO147" s="66"/>
      <c r="AP147" s="122" t="str">
        <f>IF(リレー申込票!G32="","",IF(AND(AD147=AE147,AJ147&gt;AN147),1,""))</f>
        <v/>
      </c>
    </row>
    <row r="148" spans="29:42" x14ac:dyDescent="0.15">
      <c r="AC148" s="3" t="str">
        <f>リレー申込票!B31&amp;リレー申込票!H32</f>
        <v/>
      </c>
      <c r="AD148" s="3">
        <f t="shared" si="19"/>
        <v>1</v>
      </c>
      <c r="AE148" s="3">
        <f>IF(ISERROR(VLOOKUP(AD148,$AC$13:AC147,1,FALSE)),0,VLOOKUP(AD148,$AC$13:AC147,1,FALSE))</f>
        <v>0</v>
      </c>
      <c r="AI148" s="3" t="str">
        <f>リレー申込票!B31&amp;リレー申込票!H32&amp;リレー申込票!I32</f>
        <v/>
      </c>
      <c r="AJ148" s="121">
        <f t="shared" si="18"/>
        <v>1</v>
      </c>
      <c r="AK148" s="121"/>
      <c r="AL148" s="121"/>
      <c r="AM148" s="121"/>
      <c r="AN148" s="121">
        <f>IF(ISERROR(VLOOKUP(AJ148,$AI$13:AI147,1,FALSE)),0,VLOOKUP(AJ148,$AI$13:AI147,1,FALSE))</f>
        <v>0</v>
      </c>
      <c r="AO148" s="66"/>
      <c r="AP148" s="122" t="str">
        <f>IF(リレー申込票!I32="","",IF(AND(AD148=AE148,AJ148&gt;AN148),1,""))</f>
        <v/>
      </c>
    </row>
    <row r="149" spans="29:42" x14ac:dyDescent="0.15">
      <c r="AO149" s="66"/>
      <c r="AP149" s="66"/>
    </row>
    <row r="150" spans="29:42" x14ac:dyDescent="0.15">
      <c r="AC150" s="3" t="str">
        <f>リレー申込票!B36&amp;リレー申込票!D35</f>
        <v/>
      </c>
      <c r="AD150" s="3">
        <f t="shared" si="19"/>
        <v>1</v>
      </c>
      <c r="AE150" s="3">
        <f>IF(ISERROR(VLOOKUP(AD150,$AC$13:AC149,1,FALSE)),0,VLOOKUP(AD150,$AC$13:AC149,1,FALSE))</f>
        <v>0</v>
      </c>
      <c r="AI150" s="3" t="str">
        <f>リレー申込票!B36&amp;リレー申込票!D35&amp;リレー申込票!E35</f>
        <v/>
      </c>
      <c r="AJ150" s="121">
        <f t="shared" si="18"/>
        <v>1</v>
      </c>
      <c r="AK150" s="121"/>
      <c r="AL150" s="121"/>
      <c r="AM150" s="121"/>
      <c r="AN150" s="121">
        <f>IF(ISERROR(VLOOKUP(AJ150,$AI$13:AI149,1,FALSE)),0,VLOOKUP(AJ150,$AI$13:AI149,1,FALSE))</f>
        <v>0</v>
      </c>
      <c r="AO150" s="66"/>
      <c r="AP150" s="122" t="str">
        <f>IF(リレー申込票!E35="","",IF(AND(AD150=AE150,AJ150&gt;AN150),1,""))</f>
        <v/>
      </c>
    </row>
    <row r="151" spans="29:42" x14ac:dyDescent="0.15">
      <c r="AC151" s="3" t="str">
        <f>リレー申込票!B36&amp;リレー申込票!F35</f>
        <v/>
      </c>
      <c r="AD151" s="3">
        <f t="shared" si="19"/>
        <v>1</v>
      </c>
      <c r="AE151" s="3">
        <f>IF(ISERROR(VLOOKUP(AD151,$AC$13:AC150,1,FALSE)),0,VLOOKUP(AD151,$AC$13:AC150,1,FALSE))</f>
        <v>0</v>
      </c>
      <c r="AI151" s="3" t="str">
        <f>リレー申込票!B36&amp;リレー申込票!F35&amp;リレー申込票!G35</f>
        <v/>
      </c>
      <c r="AJ151" s="121">
        <f t="shared" si="18"/>
        <v>1</v>
      </c>
      <c r="AK151" s="121"/>
      <c r="AL151" s="121"/>
      <c r="AM151" s="121"/>
      <c r="AN151" s="121">
        <f>IF(ISERROR(VLOOKUP(AJ151,$AI$13:AI150,1,FALSE)),0,VLOOKUP(AJ151,$AI$13:AI150,1,FALSE))</f>
        <v>0</v>
      </c>
      <c r="AO151" s="66"/>
      <c r="AP151" s="122" t="str">
        <f>IF(リレー申込票!G35="","",IF(AND(AD151=AE151,AJ151&gt;AN151),1,""))</f>
        <v/>
      </c>
    </row>
    <row r="152" spans="29:42" x14ac:dyDescent="0.15">
      <c r="AC152" s="3" t="str">
        <f>リレー申込票!B36&amp;リレー申込票!H35</f>
        <v/>
      </c>
      <c r="AD152" s="3">
        <f t="shared" si="19"/>
        <v>1</v>
      </c>
      <c r="AE152" s="3">
        <f>IF(ISERROR(VLOOKUP(AD152,$AC$13:AC151,1,FALSE)),0,VLOOKUP(AD152,$AC$13:AC151,1,FALSE))</f>
        <v>0</v>
      </c>
      <c r="AI152" s="3" t="str">
        <f>リレー申込票!B36&amp;リレー申込票!H35&amp;リレー申込票!I35</f>
        <v/>
      </c>
      <c r="AJ152" s="121">
        <f t="shared" si="18"/>
        <v>1</v>
      </c>
      <c r="AK152" s="121"/>
      <c r="AL152" s="121"/>
      <c r="AM152" s="121"/>
      <c r="AN152" s="121">
        <f>IF(ISERROR(VLOOKUP(AJ152,$AI$13:AI151,1,FALSE)),0,VLOOKUP(AJ152,$AI$13:AI151,1,FALSE))</f>
        <v>0</v>
      </c>
      <c r="AO152" s="66"/>
      <c r="AP152" s="122" t="str">
        <f>IF(リレー申込票!I35="","",IF(AND(AD152=AE152,AJ152&gt;AN152),1,""))</f>
        <v/>
      </c>
    </row>
    <row r="153" spans="29:42" x14ac:dyDescent="0.15">
      <c r="AC153" s="3" t="str">
        <f>リレー申込票!B36&amp;リレー申込票!D37</f>
        <v/>
      </c>
      <c r="AD153" s="3">
        <f t="shared" si="19"/>
        <v>1</v>
      </c>
      <c r="AE153" s="3">
        <f>IF(ISERROR(VLOOKUP(AD153,$AC$13:AC152,1,FALSE)),0,VLOOKUP(AD153,$AC$13:AC152,1,FALSE))</f>
        <v>0</v>
      </c>
      <c r="AI153" s="3" t="str">
        <f>リレー申込票!B36&amp;リレー申込票!D37&amp;リレー申込票!E37</f>
        <v/>
      </c>
      <c r="AJ153" s="121">
        <f t="shared" si="18"/>
        <v>1</v>
      </c>
      <c r="AK153" s="121"/>
      <c r="AL153" s="121"/>
      <c r="AM153" s="121"/>
      <c r="AN153" s="121">
        <f>IF(ISERROR(VLOOKUP(AJ153,$AI$13:AI152,1,FALSE)),0,VLOOKUP(AJ153,$AI$13:AI152,1,FALSE))</f>
        <v>0</v>
      </c>
      <c r="AO153" s="66"/>
      <c r="AP153" s="122" t="str">
        <f>IF(リレー申込票!E37="","",IF(AND(AD153=AE153,AJ153&gt;AN153),1,""))</f>
        <v/>
      </c>
    </row>
    <row r="154" spans="29:42" x14ac:dyDescent="0.15">
      <c r="AC154" s="3" t="str">
        <f>リレー申込票!B36&amp;リレー申込票!F37</f>
        <v/>
      </c>
      <c r="AD154" s="3">
        <f t="shared" si="19"/>
        <v>1</v>
      </c>
      <c r="AE154" s="3">
        <f>IF(ISERROR(VLOOKUP(AD154,$AC$13:AC153,1,FALSE)),0,VLOOKUP(AD154,$AC$13:AC153,1,FALSE))</f>
        <v>0</v>
      </c>
      <c r="AI154" s="3" t="str">
        <f>リレー申込票!B36&amp;リレー申込票!F37&amp;リレー申込票!G37</f>
        <v/>
      </c>
      <c r="AJ154" s="121">
        <f t="shared" si="18"/>
        <v>1</v>
      </c>
      <c r="AK154" s="121"/>
      <c r="AL154" s="121"/>
      <c r="AM154" s="121"/>
      <c r="AN154" s="121">
        <f>IF(ISERROR(VLOOKUP(AJ154,$AI$13:AI153,1,FALSE)),0,VLOOKUP(AJ154,$AI$13:AI153,1,FALSE))</f>
        <v>0</v>
      </c>
      <c r="AO154" s="66"/>
      <c r="AP154" s="122" t="str">
        <f>IF(リレー申込票!G37="","",IF(AND(AD154=AE154,AJ154&gt;AN154),1,""))</f>
        <v/>
      </c>
    </row>
    <row r="155" spans="29:42" x14ac:dyDescent="0.15">
      <c r="AC155" s="3" t="str">
        <f>リレー申込票!B36&amp;リレー申込票!H37</f>
        <v/>
      </c>
      <c r="AD155" s="3">
        <f t="shared" si="19"/>
        <v>1</v>
      </c>
      <c r="AE155" s="3">
        <f>IF(ISERROR(VLOOKUP(AD155,$AC$13:AC154,1,FALSE)),0,VLOOKUP(AD155,$AC$13:AC154,1,FALSE))</f>
        <v>0</v>
      </c>
      <c r="AI155" s="3" t="str">
        <f>リレー申込票!B36&amp;リレー申込票!H37&amp;リレー申込票!I37</f>
        <v/>
      </c>
      <c r="AJ155" s="121">
        <f t="shared" si="18"/>
        <v>1</v>
      </c>
      <c r="AK155" s="121"/>
      <c r="AL155" s="121"/>
      <c r="AM155" s="121"/>
      <c r="AN155" s="121">
        <f>IF(ISERROR(VLOOKUP(AJ155,$AI$13:AI154,1,FALSE)),0,VLOOKUP(AJ155,$AI$13:AI154,1,FALSE))</f>
        <v>0</v>
      </c>
      <c r="AO155" s="66"/>
      <c r="AP155" s="122" t="str">
        <f>IF(リレー申込票!I37="","",IF(AND(AD155=AE155,AJ155&gt;AN155),1,""))</f>
        <v/>
      </c>
    </row>
  </sheetData>
  <sheetProtection algorithmName="SHA-512" hashValue="gAMJRxx+hQqCSswg2kqoLZFPxRDWNAd9x9srmkY5kE4Yf4lJkGoWxBy5b28b1L4FiUxvQSKBupRXJYsdXpeRog==" saltValue="kJvAvCPnmoUcBwzTzcXR+Q==" spinCount="100000" sheet="1" objects="1" scenarios="1" selectLockedCells="1"/>
  <mergeCells count="229">
    <mergeCell ref="K3:O8"/>
    <mergeCell ref="N28:O28"/>
    <mergeCell ref="D111:D112"/>
    <mergeCell ref="C105:C106"/>
    <mergeCell ref="D105:D106"/>
    <mergeCell ref="C93:C94"/>
    <mergeCell ref="D93:D94"/>
    <mergeCell ref="D57:D58"/>
    <mergeCell ref="C45:C46"/>
    <mergeCell ref="H4:I4"/>
    <mergeCell ref="C47:C48"/>
    <mergeCell ref="D47:D48"/>
    <mergeCell ref="F11:F12"/>
    <mergeCell ref="F39:F40"/>
    <mergeCell ref="F29:F30"/>
    <mergeCell ref="F31:F32"/>
    <mergeCell ref="F33:F34"/>
    <mergeCell ref="F35:F36"/>
    <mergeCell ref="F37:F38"/>
    <mergeCell ref="F25:F26"/>
    <mergeCell ref="B4:C4"/>
    <mergeCell ref="D4:E4"/>
    <mergeCell ref="F47:F48"/>
    <mergeCell ref="F41:F42"/>
    <mergeCell ref="B113:B114"/>
    <mergeCell ref="C113:C114"/>
    <mergeCell ref="D113:D114"/>
    <mergeCell ref="B109:B110"/>
    <mergeCell ref="C109:C110"/>
    <mergeCell ref="D109:D110"/>
    <mergeCell ref="B111:B112"/>
    <mergeCell ref="C111:C112"/>
    <mergeCell ref="B101:B102"/>
    <mergeCell ref="B97:B98"/>
    <mergeCell ref="C97:C98"/>
    <mergeCell ref="D97:D98"/>
    <mergeCell ref="B99:B100"/>
    <mergeCell ref="C99:C100"/>
    <mergeCell ref="D99:D100"/>
    <mergeCell ref="C101:C102"/>
    <mergeCell ref="D101:D102"/>
    <mergeCell ref="B107:B108"/>
    <mergeCell ref="C107:C108"/>
    <mergeCell ref="D107:D108"/>
    <mergeCell ref="B103:B104"/>
    <mergeCell ref="C103:C104"/>
    <mergeCell ref="D103:D104"/>
    <mergeCell ref="B105:B106"/>
    <mergeCell ref="B87:B88"/>
    <mergeCell ref="C87:C88"/>
    <mergeCell ref="D87:D88"/>
    <mergeCell ref="B95:B96"/>
    <mergeCell ref="B89:B90"/>
    <mergeCell ref="C89:C90"/>
    <mergeCell ref="D89:D90"/>
    <mergeCell ref="C95:C96"/>
    <mergeCell ref="D95:D96"/>
    <mergeCell ref="B91:B92"/>
    <mergeCell ref="C91:C92"/>
    <mergeCell ref="D91:D92"/>
    <mergeCell ref="B93:B94"/>
    <mergeCell ref="B81:B82"/>
    <mergeCell ref="C81:C82"/>
    <mergeCell ref="D81:D82"/>
    <mergeCell ref="B83:B84"/>
    <mergeCell ref="C83:C84"/>
    <mergeCell ref="D83:D84"/>
    <mergeCell ref="B85:B86"/>
    <mergeCell ref="C85:C86"/>
    <mergeCell ref="D85:D86"/>
    <mergeCell ref="B75:B76"/>
    <mergeCell ref="C75:C76"/>
    <mergeCell ref="D75:D76"/>
    <mergeCell ref="B77:B78"/>
    <mergeCell ref="C77:C78"/>
    <mergeCell ref="D77:D78"/>
    <mergeCell ref="B79:B80"/>
    <mergeCell ref="C79:C80"/>
    <mergeCell ref="D79:D80"/>
    <mergeCell ref="B69:B70"/>
    <mergeCell ref="C69:C70"/>
    <mergeCell ref="D69:D70"/>
    <mergeCell ref="B71:B72"/>
    <mergeCell ref="C71:C72"/>
    <mergeCell ref="D71:D72"/>
    <mergeCell ref="B73:B74"/>
    <mergeCell ref="C73:C74"/>
    <mergeCell ref="D73:D74"/>
    <mergeCell ref="B65:B66"/>
    <mergeCell ref="C49:C50"/>
    <mergeCell ref="D49:D50"/>
    <mergeCell ref="B67:B68"/>
    <mergeCell ref="C67:C68"/>
    <mergeCell ref="D67:D68"/>
    <mergeCell ref="C63:C64"/>
    <mergeCell ref="D63:D64"/>
    <mergeCell ref="C65:C66"/>
    <mergeCell ref="D65:D66"/>
    <mergeCell ref="C53:C54"/>
    <mergeCell ref="D53:D54"/>
    <mergeCell ref="B63:B64"/>
    <mergeCell ref="B61:B62"/>
    <mergeCell ref="C61:C62"/>
    <mergeCell ref="D61:D62"/>
    <mergeCell ref="B59:B60"/>
    <mergeCell ref="C59:C60"/>
    <mergeCell ref="D59:D60"/>
    <mergeCell ref="C57:C58"/>
    <mergeCell ref="B39:B40"/>
    <mergeCell ref="C39:C40"/>
    <mergeCell ref="D39:D40"/>
    <mergeCell ref="B37:B38"/>
    <mergeCell ref="C37:C38"/>
    <mergeCell ref="D37:D38"/>
    <mergeCell ref="B57:B58"/>
    <mergeCell ref="B41:B42"/>
    <mergeCell ref="C41:C42"/>
    <mergeCell ref="D41:D42"/>
    <mergeCell ref="B47:B48"/>
    <mergeCell ref="D43:D44"/>
    <mergeCell ref="D45:D46"/>
    <mergeCell ref="B43:B44"/>
    <mergeCell ref="C43:C44"/>
    <mergeCell ref="B45:B46"/>
    <mergeCell ref="B49:B50"/>
    <mergeCell ref="C51:C52"/>
    <mergeCell ref="D51:D52"/>
    <mergeCell ref="B55:B56"/>
    <mergeCell ref="C55:C56"/>
    <mergeCell ref="D55:D56"/>
    <mergeCell ref="B51:B52"/>
    <mergeCell ref="B53:B54"/>
    <mergeCell ref="B27:B28"/>
    <mergeCell ref="C27:C28"/>
    <mergeCell ref="D27:D28"/>
    <mergeCell ref="B29:B30"/>
    <mergeCell ref="C29:C30"/>
    <mergeCell ref="D29:D30"/>
    <mergeCell ref="B35:B36"/>
    <mergeCell ref="C35:C36"/>
    <mergeCell ref="D35:D36"/>
    <mergeCell ref="B31:B32"/>
    <mergeCell ref="C31:C32"/>
    <mergeCell ref="D31:D32"/>
    <mergeCell ref="B33:B34"/>
    <mergeCell ref="D33:D34"/>
    <mergeCell ref="C33:C34"/>
    <mergeCell ref="B1:F1"/>
    <mergeCell ref="D3:E3"/>
    <mergeCell ref="F3:G3"/>
    <mergeCell ref="H3:I3"/>
    <mergeCell ref="B3:C3"/>
    <mergeCell ref="G1:I1"/>
    <mergeCell ref="C21:C22"/>
    <mergeCell ref="D21:D22"/>
    <mergeCell ref="B17:B18"/>
    <mergeCell ref="C17:C18"/>
    <mergeCell ref="B19:B20"/>
    <mergeCell ref="C19:C20"/>
    <mergeCell ref="D19:D20"/>
    <mergeCell ref="D17:D18"/>
    <mergeCell ref="F4:G4"/>
    <mergeCell ref="G5:I5"/>
    <mergeCell ref="D6:I6"/>
    <mergeCell ref="F13:F14"/>
    <mergeCell ref="G11:I11"/>
    <mergeCell ref="G12:I12"/>
    <mergeCell ref="D13:D14"/>
    <mergeCell ref="B7:D7"/>
    <mergeCell ref="E7:I7"/>
    <mergeCell ref="B21:B22"/>
    <mergeCell ref="F27:F28"/>
    <mergeCell ref="B5:B6"/>
    <mergeCell ref="D5:E5"/>
    <mergeCell ref="F17:F18"/>
    <mergeCell ref="F19:F20"/>
    <mergeCell ref="F21:F22"/>
    <mergeCell ref="F23:F24"/>
    <mergeCell ref="F15:F16"/>
    <mergeCell ref="D15:D16"/>
    <mergeCell ref="B8:C8"/>
    <mergeCell ref="B13:B14"/>
    <mergeCell ref="C15:C16"/>
    <mergeCell ref="C11:C12"/>
    <mergeCell ref="D11:D12"/>
    <mergeCell ref="B11:B12"/>
    <mergeCell ref="C13:C14"/>
    <mergeCell ref="B15:B16"/>
    <mergeCell ref="B23:B24"/>
    <mergeCell ref="C23:C24"/>
    <mergeCell ref="D23:D24"/>
    <mergeCell ref="B25:B26"/>
    <mergeCell ref="C25:C26"/>
    <mergeCell ref="D25:D26"/>
    <mergeCell ref="F43:F44"/>
    <mergeCell ref="F45:F46"/>
    <mergeCell ref="F51:F52"/>
    <mergeCell ref="F53:F54"/>
    <mergeCell ref="F55:F56"/>
    <mergeCell ref="F59:F60"/>
    <mergeCell ref="F57:F58"/>
    <mergeCell ref="F49:F50"/>
    <mergeCell ref="F67:F68"/>
    <mergeCell ref="F113:F114"/>
    <mergeCell ref="F101:F102"/>
    <mergeCell ref="F103:F104"/>
    <mergeCell ref="F105:F106"/>
    <mergeCell ref="F107:F108"/>
    <mergeCell ref="F109:F110"/>
    <mergeCell ref="F111:F112"/>
    <mergeCell ref="F85:F86"/>
    <mergeCell ref="F87:F88"/>
    <mergeCell ref="F97:F98"/>
    <mergeCell ref="F99:F100"/>
    <mergeCell ref="F89:F90"/>
    <mergeCell ref="F91:F92"/>
    <mergeCell ref="F93:F94"/>
    <mergeCell ref="F95:F96"/>
    <mergeCell ref="F77:F78"/>
    <mergeCell ref="F79:F80"/>
    <mergeCell ref="F73:F74"/>
    <mergeCell ref="F75:F76"/>
    <mergeCell ref="F63:F64"/>
    <mergeCell ref="F65:F66"/>
    <mergeCell ref="F61:F62"/>
    <mergeCell ref="F69:F70"/>
    <mergeCell ref="F71:F72"/>
    <mergeCell ref="F81:F82"/>
    <mergeCell ref="F83:F84"/>
  </mergeCells>
  <phoneticPr fontId="1"/>
  <conditionalFormatting sqref="D15:D16">
    <cfRule type="expression" dxfId="164" priority="116" stopIfTrue="1">
      <formula>NOT(ISERROR(SEARCH("女",C15)))</formula>
    </cfRule>
    <cfRule type="expression" dxfId="163" priority="117" stopIfTrue="1">
      <formula>NOT(ISERROR(SEARCH("男",C15)))</formula>
    </cfRule>
  </conditionalFormatting>
  <conditionalFormatting sqref="F15:F114">
    <cfRule type="expression" dxfId="162" priority="118" stopIfTrue="1">
      <formula>NOT(ISERROR(SEARCH("女",C15)))</formula>
    </cfRule>
    <cfRule type="expression" dxfId="161" priority="119" stopIfTrue="1">
      <formula>NOT(ISERROR(SEARCH("男",C15)))</formula>
    </cfRule>
  </conditionalFormatting>
  <conditionalFormatting sqref="E15 E17 E19 E21 E23 E25 E27 E29 E31 E33 E35 E37 E39 E41 E43 E45 E47 E49 E51 E53 E55 E57 E59 E61 E63 E65 E67 E69 E71 E73 E75 E77 E79 E81 E83 E85 E87 E89 E91 E93 E95 E97 E99 E101 E103 E105 E107 E109 E111 E113">
    <cfRule type="expression" dxfId="160" priority="120" stopIfTrue="1">
      <formula>NOT(ISERROR(SEARCH("女",C15)))</formula>
    </cfRule>
    <cfRule type="expression" dxfId="159" priority="121" stopIfTrue="1">
      <formula>NOT(ISERROR(SEARCH("男",C15)))</formula>
    </cfRule>
  </conditionalFormatting>
  <conditionalFormatting sqref="G15">
    <cfRule type="expression" dxfId="158" priority="124" stopIfTrue="1">
      <formula>NOT(ISERROR(SEARCH("女",C15)))</formula>
    </cfRule>
    <cfRule type="expression" dxfId="157" priority="125" stopIfTrue="1">
      <formula>NOT(ISERROR(SEARCH("男",C15)))</formula>
    </cfRule>
  </conditionalFormatting>
  <conditionalFormatting sqref="H15">
    <cfRule type="expression" dxfId="156" priority="126" stopIfTrue="1">
      <formula>NOT(ISERROR(SEARCH("女",C15)))</formula>
    </cfRule>
    <cfRule type="expression" dxfId="155" priority="127" stopIfTrue="1">
      <formula>NOT(ISERROR(SEARCH("男",C15)))</formula>
    </cfRule>
  </conditionalFormatting>
  <conditionalFormatting sqref="G16">
    <cfRule type="expression" dxfId="154" priority="128" stopIfTrue="1">
      <formula>NOT(ISERROR(SEARCH("女",C15)))</formula>
    </cfRule>
    <cfRule type="expression" dxfId="153" priority="129" stopIfTrue="1">
      <formula>NOT(ISERROR(SEARCH("男",C15)))</formula>
    </cfRule>
  </conditionalFormatting>
  <conditionalFormatting sqref="H16">
    <cfRule type="expression" dxfId="152" priority="130" stopIfTrue="1">
      <formula>NOT(ISERROR(SEARCH("女",C15)))</formula>
    </cfRule>
    <cfRule type="expression" dxfId="151" priority="131" stopIfTrue="1">
      <formula>NOT(ISERROR(SEARCH("男",C15)))</formula>
    </cfRule>
  </conditionalFormatting>
  <conditionalFormatting sqref="G12:I12">
    <cfRule type="containsText" dxfId="150" priority="104" operator="containsText" text="未">
      <formula>NOT(ISERROR(SEARCH("未",G12)))</formula>
    </cfRule>
    <cfRule type="containsText" dxfId="149" priority="105" operator="containsText" text="未">
      <formula>NOT(ISERROR(SEARCH("未",G12)))</formula>
    </cfRule>
    <cfRule type="containsText" dxfId="148" priority="106" operator="containsText" text="未">
      <formula>NOT(ISERROR(SEARCH("未",G12)))</formula>
    </cfRule>
  </conditionalFormatting>
  <conditionalFormatting sqref="G12:I12">
    <cfRule type="containsText" dxfId="147" priority="102" operator="containsText" text="未">
      <formula>NOT(ISERROR(SEARCH("未",G12)))</formula>
    </cfRule>
    <cfRule type="containsText" dxfId="146" priority="103" operator="containsText" text="未">
      <formula>NOT(ISERROR(SEARCH("未",G12)))</formula>
    </cfRule>
  </conditionalFormatting>
  <conditionalFormatting sqref="G12:I12">
    <cfRule type="containsText" dxfId="145" priority="100" operator="containsText" text="未入力">
      <formula>NOT(ISERROR(SEARCH("未入力",G12)))</formula>
    </cfRule>
    <cfRule type="containsText" dxfId="144" priority="101" operator="containsText" text="未入力">
      <formula>NOT(ISERROR(SEARCH("未入力",G12)))</formula>
    </cfRule>
  </conditionalFormatting>
  <conditionalFormatting sqref="C15:C114">
    <cfRule type="containsText" dxfId="143" priority="97" stopIfTrue="1" operator="containsText" text="女">
      <formula>NOT(ISERROR(SEARCH("女",C15)))</formula>
    </cfRule>
    <cfRule type="containsText" dxfId="142" priority="98" stopIfTrue="1" operator="containsText" text="男">
      <formula>NOT(ISERROR(SEARCH("男",C15)))</formula>
    </cfRule>
  </conditionalFormatting>
  <conditionalFormatting sqref="H4:I4">
    <cfRule type="expression" dxfId="141" priority="51" stopIfTrue="1">
      <formula>AND(D4&gt;0,D5&gt;0,H4="")</formula>
    </cfRule>
  </conditionalFormatting>
  <conditionalFormatting sqref="B15:B114">
    <cfRule type="expression" dxfId="140" priority="49" stopIfTrue="1">
      <formula>AM15=1</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dxfId="139" priority="29" stopIfTrue="1">
      <formula>NOT(ISERROR(SEARCH("女",C17)))</formula>
    </cfRule>
    <cfRule type="expression" dxfId="138" priority="30" stopIfTrue="1">
      <formula>NOT(ISERROR(SEARCH("男",C17)))</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dxfId="137" priority="31" stopIfTrue="1">
      <formula>NOT(ISERROR(SEARCH("女",C17)))</formula>
    </cfRule>
    <cfRule type="expression" dxfId="136" priority="32" stopIfTrue="1">
      <formula>NOT(ISERROR(SEARCH("男",C17)))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dxfId="135" priority="33" stopIfTrue="1">
      <formula>NOT(ISERROR(SEARCH("女",C17)))</formula>
    </cfRule>
    <cfRule type="expression" dxfId="134" priority="34" stopIfTrue="1">
      <formula>NOT(ISERROR(SEARCH("男",C17)))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dxfId="133" priority="35" stopIfTrue="1">
      <formula>NOT(ISERROR(SEARCH("女",C17)))</formula>
    </cfRule>
    <cfRule type="expression" dxfId="132" priority="36" stopIfTrue="1">
      <formula>NOT(ISERROR(SEARCH("男",C17)))</formula>
    </cfRule>
  </conditionalFormatting>
  <conditionalFormatting sqref="I15">
    <cfRule type="expression" dxfId="131" priority="26" stopIfTrue="1">
      <formula>NOT(ISERROR(SEARCH("男",C15)))</formula>
    </cfRule>
    <cfRule type="expression" dxfId="130" priority="27" stopIfTrue="1">
      <formula>NOT(ISERROR(SEARCH("女",C15)))</formula>
    </cfRule>
  </conditionalFormatting>
  <conditionalFormatting sqref="I16">
    <cfRule type="expression" dxfId="129" priority="24" stopIfTrue="1">
      <formula>NOT(ISERROR(SEARCH("男",C15)))</formula>
    </cfRule>
    <cfRule type="expression" dxfId="128" priority="25" stopIfTrue="1">
      <formula>NOT(ISERROR(SEARCH("女",C15)))</formula>
    </cfRule>
  </conditionalFormatting>
  <conditionalFormatting sqref="I17">
    <cfRule type="expression" dxfId="127" priority="22" stopIfTrue="1">
      <formula>NOT(ISERROR(SEARCH("男",C17)))</formula>
    </cfRule>
    <cfRule type="expression" dxfId="126" priority="23" stopIfTrue="1">
      <formula>NOT(ISERROR(SEARCH("女",C17)))</formula>
    </cfRule>
  </conditionalFormatting>
  <conditionalFormatting sqref="I18">
    <cfRule type="expression" dxfId="125" priority="20" stopIfTrue="1">
      <formula>NOT(ISERROR(SEARCH("男",C17)))</formula>
    </cfRule>
    <cfRule type="expression" dxfId="124" priority="21" stopIfTrue="1">
      <formula>NOT(ISERROR(SEARCH("女",C17)))</formula>
    </cfRule>
  </conditionalFormatting>
  <conditionalFormatting sqref="I19 I21 I23 I25 I27 I29 I31 I33 I35 I37 I39 I41 I43 I45 I47 I49 I51 I53 I55 I57 I59 I61 I63 I65 I67 I69 I71 I73 I75 I77 I79 I81 I83 I85 I87 I89 I91 I93 I95 I97 I99 I101 I103 I105 I107 I109 I113">
    <cfRule type="expression" dxfId="123" priority="18" stopIfTrue="1">
      <formula>NOT(ISERROR(SEARCH("男",C19)))</formula>
    </cfRule>
    <cfRule type="expression" dxfId="122" priority="19" stopIfTrue="1">
      <formula>NOT(ISERROR(SEARCH("女",C19)))</formula>
    </cfRule>
  </conditionalFormatting>
  <conditionalFormatting sqref="I20 I22 I24 I26 I28 I30 I32 I34 I36 I38 I40 I42 I44 I46 I48 I50 I52 I54 I56 I58 I60 I62 I64 I66 I68 I70 I72 I74 I76 I78 I80 I82 I84 I86 I88 I90 I92 I94 I96 I98 I100 I102 I104 I106 I108 I114 I110:I112">
    <cfRule type="expression" dxfId="121" priority="16" stopIfTrue="1">
      <formula>NOT(ISERROR(SEARCH("男",C19)))</formula>
    </cfRule>
    <cfRule type="expression" dxfId="120" priority="17" stopIfTrue="1">
      <formula>NOT(ISERROR(SEARCH("女",C19)))</formula>
    </cfRule>
  </conditionalFormatting>
  <conditionalFormatting sqref="B4:C4">
    <cfRule type="expression" dxfId="119" priority="14" stopIfTrue="1">
      <formula>AND($F$4&gt;1,$B$4="")</formula>
    </cfRule>
  </conditionalFormatting>
  <conditionalFormatting sqref="D15:D16">
    <cfRule type="expression" dxfId="118" priority="7" stopIfTrue="1">
      <formula>$B$4="大学"</formula>
    </cfRule>
    <cfRule type="expression" dxfId="117" priority="8" stopIfTrue="1">
      <formula>$B$4="一般"</formula>
    </cfRule>
  </conditionalFormatting>
  <conditionalFormatting sqref="D17:D114">
    <cfRule type="expression" dxfId="116" priority="5" stopIfTrue="1">
      <formula>NOT(ISERROR(SEARCH("女",C17)))</formula>
    </cfRule>
    <cfRule type="expression" dxfId="115" priority="6" stopIfTrue="1">
      <formula>NOT(ISERROR(SEARCH("男",C17)))</formula>
    </cfRule>
  </conditionalFormatting>
  <conditionalFormatting sqref="D17:D114">
    <cfRule type="expression" dxfId="114" priority="3" stopIfTrue="1">
      <formula>$B$4="大学"</formula>
    </cfRule>
    <cfRule type="expression" dxfId="113" priority="4" stopIfTrue="1">
      <formula>$B$4="一般"</formula>
    </cfRule>
  </conditionalFormatting>
  <conditionalFormatting sqref="J15 J17 J19 J21 J23 J25 J27 J29 J31 J33 J35 J37 J39 J41 J43 J45 J47 J49 J51 J53 J55 J57 J59 J61 J63 J65 J67 J69 J71 J73 J75 J77 J79 J81 J83 J85 J87 J89 J91 J93 J95 J97 J99 J101 J103 J105 J107 J109 J111 J113">
    <cfRule type="cellIs" dxfId="112" priority="2" stopIfTrue="1" operator="notEqual">
      <formula>1</formula>
    </cfRule>
  </conditionalFormatting>
  <conditionalFormatting sqref="E52 E54 E56 E58 E60 E62 E64 E66 E68 E70 E72 E74 E76 E78 E80 E82 E84 E86 E88 E90 E92 E94 E96 E98 E100 E102 E104 E106 E108 E110 E112 E114 E16 E18 E50 E48 E46 E44 E42 E40 E38 E36 E34 E32 E30 E20 E22 E24 E26 E28">
    <cfRule type="expression" dxfId="111" priority="305" stopIfTrue="1">
      <formula>$AX16=1</formula>
    </cfRule>
    <cfRule type="expression" dxfId="110" priority="306" stopIfTrue="1">
      <formula>NOT(ISERROR(SEARCH("男",C15)))</formula>
    </cfRule>
    <cfRule type="expression" dxfId="109" priority="307" stopIfTrue="1">
      <formula>NOT(ISERROR(SEARCH("女",C15)))</formula>
    </cfRule>
  </conditionalFormatting>
  <dataValidations count="13">
    <dataValidation imeMode="halfKatakana" allowBlank="1" showInputMessage="1" showErrorMessage="1" sqref="E114 E16 E18 E20 E22 E24 E26 E28 E30 E32 E34 E36 E38 E40 E42 E44 E46 E48 E50 E52 E54 E56 E58 E60 E62 E64 E66 E68 E70 E72 E74 E76 E78 E80 E82 E84 E86 E88 E90 E92 E94 E96 E98 E100 E102 E104 E106 E108 E110 E112 H4:I4"/>
    <dataValidation type="whole" imeMode="disabled" allowBlank="1" showInputMessage="1" showErrorMessage="1" sqref="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imeMode="disabled" allowBlank="1" showInputMessage="1" showErrorMessage="1" sqref="D15:D114 H16:I16 H114:I114 H18:I18 H20:I20 H22:I22 H24:I24 H26:I26 H28:I28 H30:I30 H32:I32 H34:I34 H36:I36 H38:I38 H40:I40 H42:I42 H44:I44 H46:I46 H48:I48 H50:I50 H52:I52 H54:I54 H56:I56 H58:I58 H60:I60 H62:I62 H64:I64 H66:I66 H68:I68 H70:I70 H72:I72 H74:I74 H76:I76 H78:I78 H80:I80 H82:I82 H84:I84 H86:I86 H88:I88 H90:I90 H92:I92 H94:I94 H96:I96 H98:I98 H100:I100 H102:I102 H104:I104 H106:I106 H108:I108 H110:I110 H112:I112 I111"/>
    <dataValidation imeMode="hiragana" allowBlank="1" showInputMessage="1" showErrorMessage="1" sqref="E17 E15 E19 E21 E23 E25 E27 E29 E31 E33 E35 E37 E39 E41 E43 E45 E47 E49 E51 E53 E55 E57 E59 E61 E63 E65 E67 E69 E71 E73 E75 E77 E79 E81 E83 E85 E87 E89 E91 E93 E95 E97 E99 E101 E103 E105 E107 E109 E111 E113"/>
    <dataValidation type="whole" allowBlank="1" showInputMessage="1" showErrorMessage="1" sqref="G14">
      <formula1>100</formula1>
      <formula2>999999</formula2>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$Z$12:$Z$15</formula1>
    </dataValidation>
    <dataValidation type="list" imeMode="disabled" allowBlank="1" showInputMessage="1" showErrorMessage="1" prompt="新学年を選択してください。" sqref="F15:F114">
      <formula1>$X$12:$X$19</formula1>
    </dataValidation>
    <dataValidation type="list" allowBlank="1" showInputMessage="1" showErrorMessage="1" sqref="C15:C114">
      <formula1>$Z$17:$Z$18</formula1>
    </dataValidation>
    <dataValidation type="list" allowBlank="1" showInputMessage="1" showErrorMessage="1" sqref="C13:C14">
      <formula1>$L$12:$M$12</formula1>
    </dataValidation>
    <dataValidation type="list" allowBlank="1" showInputMessage="1" showErrorMessage="1" sqref="G13">
      <formula1>$K$14:$K$48</formula1>
    </dataValidation>
    <dataValidation type="list" imeMode="disabled" allowBlank="1" showInputMessage="1" showErrorMessage="1" sqref="G15:I15 G113:I113 G17:I17 G109:I109 G107:I107 G105:I105 G103:I103 G101:I101 G99:I99 G97:I97 G95:I95 G93:I93 G91:I91 G89:I89 G87:I87 G85:I85 G83:I83 G81:I81 G79:I79 G77:I77 G75:I75 G73:I73 G71:I71 G69:I69 G67:I67 G65:I65 G63:I63 G61:I61 G59:I59 G57:I57 G55:I55 G53:I53 G51:I51 G49:I49 G47:I47 G45:I45 G43:I43 G41:I41 G39:I39 G37:I37 G35:I35 G33:I33 G31:I31 G29:I29 G27:I27 G25:I25 G23:I23 G21:I21 G19:I19 G111:H111">
      <formula1>IF($P15="男子",$Q$13:$Q$31,IF($P15="中学男子",$S$13:$S$26,IF($P15="高校男子",$R$13:$R$36,IF($P15="女子",$T$13:$T$29,IF($P15="中学女子",$V$13:$V$26,IF($P15="高校女子",$U$13:$U$30,""))))))</formula1>
    </dataValidation>
  </dataValidations>
  <pageMargins left="0.27559055118110237" right="0.31496062992125984" top="0.19685039370078741" bottom="0.23622047244094491" header="0.31496062992125984" footer="0.16"/>
  <pageSetup paperSize="9" orientation="portrait" r:id="rId1"/>
  <headerFooter>
    <oddFooter>&amp;F&amp;R&amp;P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1:AL77"/>
  <sheetViews>
    <sheetView showGridLines="0" zoomScale="90" zoomScaleNormal="90" zoomScaleSheetLayoutView="80" workbookViewId="0">
      <selection activeCell="B11" sqref="B11"/>
    </sheetView>
  </sheetViews>
  <sheetFormatPr defaultRowHeight="15.75" x14ac:dyDescent="0.15"/>
  <cols>
    <col min="1" max="1" width="2.125" style="1" customWidth="1"/>
    <col min="2" max="2" width="12.25" style="1" customWidth="1"/>
    <col min="3" max="3" width="16.625" style="1" customWidth="1"/>
    <col min="4" max="4" width="7" style="144" customWidth="1"/>
    <col min="5" max="5" width="16.875" style="1" customWidth="1"/>
    <col min="6" max="6" width="7" style="144" customWidth="1"/>
    <col min="7" max="7" width="16.875" style="1" customWidth="1"/>
    <col min="8" max="8" width="7" style="144" customWidth="1"/>
    <col min="9" max="9" width="16.875" style="1" customWidth="1"/>
    <col min="10" max="11" width="1.875" style="1" customWidth="1"/>
    <col min="12" max="14" width="17.75" style="1" customWidth="1"/>
    <col min="15" max="15" width="3" style="1" hidden="1" customWidth="1"/>
    <col min="16" max="16" width="10.25" style="1" hidden="1" customWidth="1"/>
    <col min="17" max="17" width="20.75" style="1" hidden="1" customWidth="1"/>
    <col min="18" max="18" width="5.625" style="1" hidden="1" customWidth="1"/>
    <col min="19" max="19" width="4.125" style="1" hidden="1" customWidth="1"/>
    <col min="20" max="21" width="4" style="1" hidden="1" customWidth="1"/>
    <col min="22" max="22" width="4.125" style="1" hidden="1" customWidth="1"/>
    <col min="23" max="23" width="2.125" style="1" hidden="1" customWidth="1"/>
    <col min="24" max="26" width="2.625" style="1" hidden="1" customWidth="1"/>
    <col min="27" max="27" width="9" style="1" hidden="1" customWidth="1"/>
    <col min="28" max="28" width="9" style="3" hidden="1" customWidth="1"/>
    <col min="29" max="30" width="3" style="3" hidden="1" customWidth="1"/>
    <col min="31" max="31" width="6.625" style="3" hidden="1" customWidth="1"/>
    <col min="32" max="32" width="5.625" style="3" hidden="1" customWidth="1"/>
    <col min="33" max="33" width="3" style="3" hidden="1" customWidth="1"/>
    <col min="34" max="34" width="8.625" style="3" hidden="1" customWidth="1"/>
    <col min="35" max="36" width="6" style="3" hidden="1" customWidth="1"/>
    <col min="37" max="37" width="3" style="3" hidden="1" customWidth="1"/>
    <col min="38" max="38" width="10.125" style="3" customWidth="1"/>
    <col min="39" max="40" width="9" style="1" customWidth="1"/>
    <col min="41" max="16384" width="9" style="1"/>
  </cols>
  <sheetData>
    <row r="1" spans="1:37" ht="25.5" customHeight="1" thickBot="1" x14ac:dyDescent="0.2">
      <c r="B1" s="191" t="str">
        <f>個人種目申込一覧表!B1</f>
        <v>スプリングトライアル中信2020</v>
      </c>
      <c r="C1" s="191"/>
      <c r="D1" s="191"/>
      <c r="E1" s="191"/>
      <c r="F1" s="191"/>
      <c r="G1" s="144"/>
      <c r="H1" s="159" t="s">
        <v>202</v>
      </c>
      <c r="I1" s="159"/>
    </row>
    <row r="2" spans="1:37" ht="8.25" customHeight="1" thickTop="1" thickBot="1" x14ac:dyDescent="0.2">
      <c r="B2" s="144"/>
      <c r="C2" s="144"/>
      <c r="G2" s="144"/>
      <c r="I2" s="144"/>
    </row>
    <row r="3" spans="1:37" ht="25.5" customHeight="1" x14ac:dyDescent="0.15">
      <c r="C3" s="4" t="s">
        <v>36</v>
      </c>
      <c r="K3" s="243" t="s">
        <v>100</v>
      </c>
      <c r="L3" s="244"/>
      <c r="M3" s="244"/>
      <c r="N3" s="245"/>
      <c r="P3" s="5"/>
      <c r="Q3" s="5"/>
      <c r="R3" s="5"/>
      <c r="S3" s="5"/>
      <c r="T3" s="5"/>
      <c r="U3" s="5"/>
      <c r="V3" s="5"/>
      <c r="W3" s="6"/>
      <c r="X3" s="7"/>
      <c r="Y3" s="7"/>
      <c r="Z3" s="7"/>
      <c r="AA3" s="8"/>
      <c r="AB3" s="9"/>
      <c r="AC3" s="9"/>
    </row>
    <row r="4" spans="1:37" ht="6" customHeight="1" thickBot="1" x14ac:dyDescent="0.2">
      <c r="K4" s="246"/>
      <c r="L4" s="247"/>
      <c r="M4" s="247"/>
      <c r="N4" s="248"/>
      <c r="P4" s="5"/>
      <c r="Q4" s="5"/>
      <c r="R4" s="5"/>
      <c r="S4" s="5"/>
      <c r="T4" s="5"/>
      <c r="U4" s="5"/>
      <c r="V4" s="5"/>
      <c r="W4" s="8"/>
      <c r="X4" s="10"/>
      <c r="Y4" s="10"/>
      <c r="Z4" s="10"/>
      <c r="AA4" s="8"/>
      <c r="AB4" s="9"/>
      <c r="AC4" s="9"/>
    </row>
    <row r="5" spans="1:37" ht="27" customHeight="1" x14ac:dyDescent="0.15">
      <c r="C5" s="11" t="s">
        <v>12</v>
      </c>
      <c r="D5" s="12"/>
      <c r="E5" s="11" t="s">
        <v>70</v>
      </c>
      <c r="G5" s="11" t="s">
        <v>19</v>
      </c>
      <c r="I5" s="11" t="s">
        <v>13</v>
      </c>
      <c r="K5" s="246"/>
      <c r="L5" s="247"/>
      <c r="M5" s="247"/>
      <c r="N5" s="248"/>
      <c r="P5" s="144" t="s">
        <v>25</v>
      </c>
      <c r="Q5" s="144" t="s">
        <v>26</v>
      </c>
      <c r="R5" s="144" t="s">
        <v>42</v>
      </c>
      <c r="S5" s="144"/>
      <c r="T5" s="144"/>
      <c r="U5" s="144"/>
      <c r="X5" s="10"/>
      <c r="Y5" s="10"/>
      <c r="Z5" s="10"/>
      <c r="AA5" s="8"/>
      <c r="AB5" s="9"/>
      <c r="AC5" s="9"/>
    </row>
    <row r="6" spans="1:37" ht="27" customHeight="1" thickBot="1" x14ac:dyDescent="0.2">
      <c r="C6" s="13">
        <f>COUNTA(E10,E15,E20,E25,E30,E35,E40,E45,E49)</f>
        <v>0</v>
      </c>
      <c r="D6" s="12"/>
      <c r="E6" s="14">
        <f>SUM(O10+O15+O20+O25+O30+O35)</f>
        <v>0</v>
      </c>
      <c r="G6" s="15">
        <v>1200</v>
      </c>
      <c r="I6" s="16">
        <f>G6*C6</f>
        <v>0</v>
      </c>
      <c r="K6" s="249"/>
      <c r="L6" s="250"/>
      <c r="M6" s="250"/>
      <c r="N6" s="251"/>
      <c r="P6" s="144" t="s">
        <v>110</v>
      </c>
      <c r="Q6" s="144" t="s">
        <v>190</v>
      </c>
      <c r="R6" s="144"/>
      <c r="S6" s="144"/>
      <c r="T6" s="144"/>
      <c r="U6" s="144"/>
      <c r="X6" s="17"/>
      <c r="Y6" s="17"/>
      <c r="Z6" s="17"/>
      <c r="AA6" s="8"/>
      <c r="AB6" s="9"/>
      <c r="AC6" s="9"/>
    </row>
    <row r="7" spans="1:37" ht="6" customHeight="1" thickBot="1" x14ac:dyDescent="0.2">
      <c r="P7" s="144">
        <v>1</v>
      </c>
      <c r="Q7" s="144">
        <v>2</v>
      </c>
      <c r="R7" s="1">
        <v>3</v>
      </c>
      <c r="S7" s="1">
        <v>4</v>
      </c>
      <c r="T7" s="1">
        <v>5</v>
      </c>
      <c r="U7" s="1">
        <v>6</v>
      </c>
      <c r="V7" s="1" t="s">
        <v>108</v>
      </c>
      <c r="W7" s="144" t="s">
        <v>37</v>
      </c>
      <c r="X7" s="18"/>
      <c r="Y7" s="18"/>
      <c r="Z7" s="18"/>
      <c r="AA7" s="18"/>
      <c r="AB7" s="9"/>
      <c r="AC7" s="9"/>
    </row>
    <row r="8" spans="1:37" ht="36" customHeight="1" thickBot="1" x14ac:dyDescent="0.2">
      <c r="D8" s="19" t="s">
        <v>130</v>
      </c>
      <c r="E8" s="20" t="s">
        <v>11</v>
      </c>
      <c r="F8" s="21" t="s">
        <v>130</v>
      </c>
      <c r="G8" s="20" t="s">
        <v>11</v>
      </c>
      <c r="H8" s="21" t="s">
        <v>130</v>
      </c>
      <c r="I8" s="22" t="s">
        <v>11</v>
      </c>
      <c r="P8" s="144" t="s">
        <v>90</v>
      </c>
      <c r="Q8" s="144" t="s">
        <v>91</v>
      </c>
      <c r="R8" s="144" t="s">
        <v>99</v>
      </c>
      <c r="S8" s="51" t="s">
        <v>92</v>
      </c>
      <c r="T8" s="51" t="s">
        <v>93</v>
      </c>
      <c r="U8" s="51" t="s">
        <v>94</v>
      </c>
      <c r="V8" s="144"/>
      <c r="X8" s="18"/>
      <c r="Y8" s="18"/>
      <c r="Z8" s="18"/>
      <c r="AA8" s="18"/>
      <c r="AB8" s="9"/>
      <c r="AC8" s="9"/>
      <c r="AE8" s="3" t="s">
        <v>40</v>
      </c>
      <c r="AF8" s="3" t="s">
        <v>41</v>
      </c>
    </row>
    <row r="9" spans="1:37" ht="6" customHeight="1" thickBot="1" x14ac:dyDescent="0.2">
      <c r="A9" s="23"/>
      <c r="B9" s="24"/>
      <c r="C9" s="24"/>
      <c r="D9" s="25"/>
      <c r="E9" s="23"/>
      <c r="F9" s="25"/>
      <c r="G9" s="23"/>
      <c r="H9" s="25"/>
      <c r="I9" s="23"/>
      <c r="J9" s="23"/>
      <c r="K9" s="23"/>
      <c r="L9" s="23"/>
      <c r="M9" s="23"/>
      <c r="N9" s="23"/>
      <c r="AK9" s="26" t="str">
        <f t="shared" ref="AK9:AK22" si="0">IF(AH9=AI9,"",1)</f>
        <v/>
      </c>
    </row>
    <row r="10" spans="1:37" ht="27" customHeight="1" x14ac:dyDescent="0.15">
      <c r="B10" s="27" t="s">
        <v>21</v>
      </c>
      <c r="C10" s="28" t="s">
        <v>22</v>
      </c>
      <c r="D10" s="29"/>
      <c r="E10" s="30"/>
      <c r="F10" s="31"/>
      <c r="G10" s="30"/>
      <c r="H10" s="31"/>
      <c r="I10" s="32"/>
      <c r="L10" s="143" t="str">
        <f>IF(F10="","",LEN(F10)-LEN(SUBSTITUTE(SUBSTITUTE(F10," ",),"　",)))</f>
        <v/>
      </c>
      <c r="N10" s="143" t="str">
        <f>IF(H10="","",LEN(H10)-LEN(SUBSTITUTE(SUBSTITUTE(H10," ",),"　",)))</f>
        <v/>
      </c>
      <c r="O10" s="1">
        <f>COUNTA(E10,G10,I10,E12,G12,I12)</f>
        <v>0</v>
      </c>
      <c r="X10" s="1" t="str">
        <f>AJ10</f>
        <v/>
      </c>
      <c r="Y10" s="1" t="str">
        <f>AJ11</f>
        <v/>
      </c>
      <c r="Z10" s="1" t="str">
        <f>AJ12</f>
        <v/>
      </c>
      <c r="AB10" s="33" t="str">
        <f>IF(E10="","",B11&amp;C11&amp;B13)</f>
        <v/>
      </c>
      <c r="AC10" s="1">
        <f>IF(AB10="",1,AB10)</f>
        <v>1</v>
      </c>
      <c r="AD10" s="3">
        <f>IF(ISERROR(VLOOKUP(AC10,$AB$9:AB9,1,FALSE)),0,VLOOKUP(AC10,$AB$9:AB9,1,FALSE))</f>
        <v>0</v>
      </c>
      <c r="AE10" s="26" t="str">
        <f>D10&amp;E10</f>
        <v/>
      </c>
      <c r="AF10" s="26" t="e">
        <f>VLOOKUP(AE10,個人種目申込一覧表!AJ:AJ,1,FALSE)</f>
        <v>#N/A</v>
      </c>
      <c r="AG10" s="33">
        <f t="shared" ref="AG10:AG21" si="1">IF(ISERROR(AE10=AF10),1,"")</f>
        <v>1</v>
      </c>
      <c r="AH10" s="26">
        <f>IF(AG10="","",E10)</f>
        <v>0</v>
      </c>
      <c r="AI10" s="26" t="s">
        <v>69</v>
      </c>
      <c r="AJ10" s="26" t="str">
        <f t="shared" ref="AJ10:AJ22" si="2">IF(AI10="","",AH10)</f>
        <v/>
      </c>
      <c r="AK10" s="26">
        <f t="shared" si="0"/>
        <v>1</v>
      </c>
    </row>
    <row r="11" spans="1:37" ht="27" customHeight="1" thickBot="1" x14ac:dyDescent="0.2">
      <c r="B11" s="34"/>
      <c r="C11" s="34"/>
      <c r="D11" s="35"/>
      <c r="E11" s="36"/>
      <c r="F11" s="37"/>
      <c r="G11" s="36"/>
      <c r="H11" s="37"/>
      <c r="I11" s="38"/>
      <c r="L11" s="145"/>
      <c r="M11" s="145"/>
      <c r="N11" s="145"/>
      <c r="R11" s="1" t="str">
        <f>IF(B11="","",B11&amp;C11&amp;B13)</f>
        <v/>
      </c>
      <c r="S11" s="1">
        <f>IF(R11="",1,R11)</f>
        <v>1</v>
      </c>
      <c r="X11" s="39" t="str">
        <f>IF(X10="","","個人ﾅﾝﾊﾞｰｶｰﾄﾞ確認下さい")</f>
        <v/>
      </c>
      <c r="Y11" s="39" t="str">
        <f>IF(Y10="","","個人ﾅﾝﾊﾞｰｶｰﾄﾞ確認下さい")</f>
        <v/>
      </c>
      <c r="Z11" s="39" t="str">
        <f>IF(Z10="","","個人ﾅﾝﾊﾞｰｶｰﾄﾞ確認下さい")</f>
        <v/>
      </c>
      <c r="AE11" s="26" t="str">
        <f>F10&amp;G10</f>
        <v/>
      </c>
      <c r="AF11" s="26" t="e">
        <f>VLOOKUP(AE11,個人種目申込一覧表!AJ:AJ,1,FALSE)</f>
        <v>#N/A</v>
      </c>
      <c r="AG11" s="33">
        <f t="shared" si="1"/>
        <v>1</v>
      </c>
      <c r="AH11" s="26">
        <f>IF(AG11="","",G10)</f>
        <v>0</v>
      </c>
      <c r="AI11" s="26" t="s">
        <v>69</v>
      </c>
      <c r="AJ11" s="26" t="str">
        <f t="shared" si="2"/>
        <v/>
      </c>
      <c r="AK11" s="26">
        <f t="shared" si="0"/>
        <v>1</v>
      </c>
    </row>
    <row r="12" spans="1:37" ht="27" customHeight="1" x14ac:dyDescent="0.15">
      <c r="B12" s="40" t="s">
        <v>95</v>
      </c>
      <c r="C12" s="41" t="s">
        <v>20</v>
      </c>
      <c r="D12" s="42"/>
      <c r="E12" s="43"/>
      <c r="F12" s="44"/>
      <c r="G12" s="43"/>
      <c r="H12" s="44"/>
      <c r="I12" s="45"/>
      <c r="L12" s="143" t="str">
        <f>IF(F12="","",LEN(F12)-LEN(SUBSTITUTE(SUBSTITUTE(F12," ",),"　",)))</f>
        <v/>
      </c>
      <c r="N12" s="143" t="str">
        <f>IF(H12="","",LEN(H12)-LEN(SUBSTITUTE(SUBSTITUTE(H12," ",),"　",)))</f>
        <v/>
      </c>
      <c r="X12" s="1" t="str">
        <f>AJ13</f>
        <v/>
      </c>
      <c r="Y12" s="1" t="str">
        <f>AJ14</f>
        <v/>
      </c>
      <c r="Z12" s="1" t="str">
        <f>AJ15</f>
        <v/>
      </c>
      <c r="AE12" s="26" t="str">
        <f>H10&amp;I10</f>
        <v/>
      </c>
      <c r="AF12" s="26" t="e">
        <f>VLOOKUP(AE12,個人種目申込一覧表!AJ:AJ,1,FALSE)</f>
        <v>#N/A</v>
      </c>
      <c r="AG12" s="33">
        <f t="shared" si="1"/>
        <v>1</v>
      </c>
      <c r="AH12" s="26">
        <f>IF(AG12="","",I10)</f>
        <v>0</v>
      </c>
      <c r="AI12" s="26" t="s">
        <v>69</v>
      </c>
      <c r="AJ12" s="26" t="str">
        <f t="shared" si="2"/>
        <v/>
      </c>
      <c r="AK12" s="26">
        <f t="shared" si="0"/>
        <v>1</v>
      </c>
    </row>
    <row r="13" spans="1:37" ht="27" customHeight="1" thickBot="1" x14ac:dyDescent="0.2">
      <c r="B13" s="46"/>
      <c r="C13" s="46"/>
      <c r="D13" s="47"/>
      <c r="E13" s="48"/>
      <c r="F13" s="49"/>
      <c r="G13" s="48"/>
      <c r="H13" s="49"/>
      <c r="I13" s="50"/>
      <c r="L13" s="145"/>
      <c r="M13" s="145"/>
      <c r="N13" s="145"/>
      <c r="X13" s="39" t="str">
        <f>IF(X12="","","個人ﾅﾝﾊﾞｰｶｰﾄﾞ確認下さい")</f>
        <v/>
      </c>
      <c r="Y13" s="39" t="str">
        <f>IF(Y12="","","個人ﾅﾝﾊﾞｰｶｰﾄﾞ確認下さい")</f>
        <v/>
      </c>
      <c r="Z13" s="39" t="str">
        <f>IF(Z12="","","個人ﾅﾝﾊﾞｰｶｰﾄﾞ確認下さい")</f>
        <v/>
      </c>
      <c r="AE13" s="26" t="str">
        <f>D12&amp;E12</f>
        <v/>
      </c>
      <c r="AF13" s="26" t="e">
        <f>VLOOKUP(AE13,個人種目申込一覧表!AJ:AJ,1,FALSE)</f>
        <v>#N/A</v>
      </c>
      <c r="AG13" s="33">
        <f t="shared" si="1"/>
        <v>1</v>
      </c>
      <c r="AH13" s="26">
        <f>IF(AG13="","",E12)</f>
        <v>0</v>
      </c>
      <c r="AI13" s="26" t="s">
        <v>69</v>
      </c>
      <c r="AJ13" s="26" t="str">
        <f t="shared" si="2"/>
        <v/>
      </c>
      <c r="AK13" s="26">
        <f t="shared" si="0"/>
        <v>1</v>
      </c>
    </row>
    <row r="14" spans="1:37" ht="6" customHeight="1" thickBot="1" x14ac:dyDescent="0.2">
      <c r="B14" s="52"/>
      <c r="C14" s="52"/>
      <c r="D14" s="53"/>
      <c r="E14" s="52"/>
      <c r="F14" s="54"/>
      <c r="H14" s="54"/>
      <c r="AE14" s="26" t="str">
        <f>F12&amp;G12</f>
        <v/>
      </c>
      <c r="AF14" s="26" t="e">
        <f>VLOOKUP(AE14,個人種目申込一覧表!AJ:AJ,1,FALSE)</f>
        <v>#N/A</v>
      </c>
      <c r="AG14" s="33">
        <f t="shared" si="1"/>
        <v>1</v>
      </c>
      <c r="AH14" s="26">
        <f>IF(AG14="","",G12)</f>
        <v>0</v>
      </c>
      <c r="AI14" s="26" t="s">
        <v>69</v>
      </c>
      <c r="AJ14" s="26" t="str">
        <f t="shared" si="2"/>
        <v/>
      </c>
      <c r="AK14" s="26">
        <f t="shared" si="0"/>
        <v>1</v>
      </c>
    </row>
    <row r="15" spans="1:37" ht="27" customHeight="1" x14ac:dyDescent="0.15">
      <c r="B15" s="27" t="s">
        <v>21</v>
      </c>
      <c r="C15" s="28" t="s">
        <v>22</v>
      </c>
      <c r="D15" s="29"/>
      <c r="E15" s="30"/>
      <c r="F15" s="31"/>
      <c r="G15" s="30"/>
      <c r="H15" s="31"/>
      <c r="I15" s="32"/>
      <c r="L15" s="143" t="str">
        <f>IF(F15="","",LEN(F15)-LEN(SUBSTITUTE(SUBSTITUTE(F15," ",),"　",)))</f>
        <v/>
      </c>
      <c r="N15" s="143" t="str">
        <f>IF(H15="","",LEN(H15)-LEN(SUBSTITUTE(SUBSTITUTE(H15," ",),"　",)))</f>
        <v/>
      </c>
      <c r="O15" s="1">
        <f>COUNTA(E15,G15,I15,E17,G17,I17)</f>
        <v>0</v>
      </c>
      <c r="X15" s="1" t="str">
        <f>AJ16</f>
        <v/>
      </c>
      <c r="Y15" s="1" t="str">
        <f>AJ17</f>
        <v/>
      </c>
      <c r="Z15" s="1" t="str">
        <f>AJ18</f>
        <v/>
      </c>
      <c r="AB15" s="33" t="str">
        <f>IF(E15="","",B16&amp;C16&amp;B18)</f>
        <v/>
      </c>
      <c r="AC15" s="1">
        <f>IF(AB15="",1,AB15)</f>
        <v>1</v>
      </c>
      <c r="AD15" s="3">
        <f>IF(ISERROR(VLOOKUP(AC15,$AB$9:AB14,1,FALSE)),0,VLOOKUP(AC15,$AB$9:AB14,1,FALSE))</f>
        <v>0</v>
      </c>
      <c r="AE15" s="26" t="str">
        <f>H12&amp;I12</f>
        <v/>
      </c>
      <c r="AF15" s="26" t="e">
        <f>VLOOKUP(AE15,個人種目申込一覧表!AJ:AJ,1,FALSE)</f>
        <v>#N/A</v>
      </c>
      <c r="AG15" s="33">
        <f t="shared" si="1"/>
        <v>1</v>
      </c>
      <c r="AH15" s="26">
        <f>IF(AG15="","",I12)</f>
        <v>0</v>
      </c>
      <c r="AI15" s="26" t="s">
        <v>69</v>
      </c>
      <c r="AJ15" s="26" t="str">
        <f t="shared" si="2"/>
        <v/>
      </c>
      <c r="AK15" s="26">
        <f t="shared" si="0"/>
        <v>1</v>
      </c>
    </row>
    <row r="16" spans="1:37" ht="27" customHeight="1" thickBot="1" x14ac:dyDescent="0.2">
      <c r="B16" s="34"/>
      <c r="C16" s="34"/>
      <c r="D16" s="35"/>
      <c r="E16" s="36"/>
      <c r="F16" s="37"/>
      <c r="G16" s="36"/>
      <c r="H16" s="37"/>
      <c r="I16" s="38"/>
      <c r="L16" s="145"/>
      <c r="M16" s="145"/>
      <c r="N16" s="145"/>
      <c r="R16" s="1" t="str">
        <f>IF(B16="","",B16&amp;C16&amp;B18)</f>
        <v/>
      </c>
      <c r="S16" s="1">
        <f>IF(R16="",0,R16)</f>
        <v>0</v>
      </c>
      <c r="T16" s="1">
        <f>IF(ISERROR(VLOOKUP(S16,$R$11:R15,1,FALSE)),1,VLOOKUP(S16,$R$11:R15,1,FALSE))</f>
        <v>1</v>
      </c>
      <c r="U16" s="1" t="str">
        <f>IF(S16=T16,1,"")</f>
        <v/>
      </c>
      <c r="V16" s="1" t="str">
        <f>IF(B18="","",IF(U16=1,B18,""))</f>
        <v/>
      </c>
      <c r="X16" s="39" t="str">
        <f>IF(X15="","","個人ﾅﾝﾊﾞｰｶｰﾄﾞ確認下さい")</f>
        <v/>
      </c>
      <c r="Y16" s="39" t="str">
        <f>IF(Y15="","","個人ﾅﾝﾊﾞｰｶｰﾄﾞ確認下さい")</f>
        <v/>
      </c>
      <c r="Z16" s="39" t="str">
        <f>IF(Z15="","","個人ﾅﾝﾊﾞｰｶｰﾄﾞ確認下さい")</f>
        <v/>
      </c>
      <c r="AE16" s="26" t="str">
        <f>D15&amp;E15</f>
        <v/>
      </c>
      <c r="AF16" s="26" t="e">
        <f>VLOOKUP(AE16,個人種目申込一覧表!AJ:AJ,1,FALSE)</f>
        <v>#N/A</v>
      </c>
      <c r="AG16" s="33">
        <f t="shared" si="1"/>
        <v>1</v>
      </c>
      <c r="AH16" s="26">
        <f>IF(AG16="","",E15)</f>
        <v>0</v>
      </c>
      <c r="AI16" s="26" t="s">
        <v>69</v>
      </c>
      <c r="AJ16" s="26" t="str">
        <f t="shared" si="2"/>
        <v/>
      </c>
      <c r="AK16" s="26">
        <f t="shared" si="0"/>
        <v>1</v>
      </c>
    </row>
    <row r="17" spans="2:38" ht="27" customHeight="1" x14ac:dyDescent="0.15">
      <c r="B17" s="40" t="s">
        <v>95</v>
      </c>
      <c r="C17" s="41" t="s">
        <v>20</v>
      </c>
      <c r="D17" s="42"/>
      <c r="E17" s="43"/>
      <c r="F17" s="44"/>
      <c r="G17" s="43"/>
      <c r="H17" s="44"/>
      <c r="I17" s="45"/>
      <c r="L17" s="143" t="str">
        <f>IF(F17="","",LEN(F17)-LEN(SUBSTITUTE(SUBSTITUTE(F17," ",),"　",)))</f>
        <v/>
      </c>
      <c r="N17" s="143" t="str">
        <f>IF(H17="","",LEN(H17)-LEN(SUBSTITUTE(SUBSTITUTE(H17," ",),"　",)))</f>
        <v/>
      </c>
      <c r="X17" s="1" t="str">
        <f>AJ19</f>
        <v/>
      </c>
      <c r="Y17" s="1" t="str">
        <f>AJ20</f>
        <v/>
      </c>
      <c r="Z17" s="1" t="str">
        <f>AJ21</f>
        <v/>
      </c>
      <c r="AE17" s="26" t="str">
        <f>F15&amp;G15</f>
        <v/>
      </c>
      <c r="AF17" s="26" t="e">
        <f>VLOOKUP(AE17,個人種目申込一覧表!AJ:AJ,1,FALSE)</f>
        <v>#N/A</v>
      </c>
      <c r="AG17" s="33">
        <f t="shared" si="1"/>
        <v>1</v>
      </c>
      <c r="AH17" s="26">
        <f>IF(AG17="","",G15)</f>
        <v>0</v>
      </c>
      <c r="AI17" s="26" t="s">
        <v>69</v>
      </c>
      <c r="AJ17" s="26" t="str">
        <f t="shared" si="2"/>
        <v/>
      </c>
      <c r="AK17" s="26">
        <f t="shared" si="0"/>
        <v>1</v>
      </c>
    </row>
    <row r="18" spans="2:38" ht="27" customHeight="1" thickBot="1" x14ac:dyDescent="0.2">
      <c r="B18" s="46"/>
      <c r="C18" s="46"/>
      <c r="D18" s="47"/>
      <c r="E18" s="48"/>
      <c r="F18" s="49"/>
      <c r="G18" s="48"/>
      <c r="H18" s="49"/>
      <c r="I18" s="50"/>
      <c r="L18" s="242" t="str">
        <f>IF(AND(U16=1,V16=""),"チーム枝記号がついていません",IF(U16=1,"チーム枝記号"&amp;V16&amp;"が重複しています",""))</f>
        <v/>
      </c>
      <c r="M18" s="242"/>
      <c r="N18" s="242"/>
      <c r="X18" s="39" t="str">
        <f>IF(X17="","","個人ﾅﾝﾊﾞｰｶｰﾄﾞ確認下さい")</f>
        <v/>
      </c>
      <c r="Y18" s="39" t="str">
        <f>IF(Y17="","","個人ﾅﾝﾊﾞｰｶｰﾄﾞ確認下さい")</f>
        <v/>
      </c>
      <c r="Z18" s="39" t="str">
        <f>IF(Z17="","","個人ﾅﾝﾊﾞｰｶｰﾄﾞ確認下さい")</f>
        <v/>
      </c>
      <c r="AE18" s="26" t="str">
        <f>H15&amp;I15</f>
        <v/>
      </c>
      <c r="AF18" s="26" t="e">
        <f>VLOOKUP(AE18,個人種目申込一覧表!AJ:AJ,1,FALSE)</f>
        <v>#N/A</v>
      </c>
      <c r="AG18" s="33">
        <f t="shared" si="1"/>
        <v>1</v>
      </c>
      <c r="AH18" s="26">
        <f>IF(AG18="","",I15)</f>
        <v>0</v>
      </c>
      <c r="AI18" s="26" t="s">
        <v>69</v>
      </c>
      <c r="AJ18" s="26" t="str">
        <f t="shared" si="2"/>
        <v/>
      </c>
      <c r="AK18" s="26">
        <f t="shared" si="0"/>
        <v>1</v>
      </c>
    </row>
    <row r="19" spans="2:38" ht="6" customHeight="1" thickBot="1" x14ac:dyDescent="0.2">
      <c r="B19" s="52"/>
      <c r="C19" s="52"/>
      <c r="D19" s="53"/>
      <c r="E19" s="52"/>
      <c r="F19" s="54"/>
      <c r="H19" s="54"/>
      <c r="AE19" s="26" t="str">
        <f>D17&amp;E17</f>
        <v/>
      </c>
      <c r="AF19" s="26" t="e">
        <f>VLOOKUP(AE19,個人種目申込一覧表!AJ:AJ,1,FALSE)</f>
        <v>#N/A</v>
      </c>
      <c r="AG19" s="33">
        <f t="shared" si="1"/>
        <v>1</v>
      </c>
      <c r="AH19" s="26">
        <f>IF(AG19="","",E17)</f>
        <v>0</v>
      </c>
      <c r="AI19" s="26" t="s">
        <v>69</v>
      </c>
      <c r="AJ19" s="26" t="str">
        <f t="shared" si="2"/>
        <v/>
      </c>
      <c r="AK19" s="26">
        <f t="shared" si="0"/>
        <v>1</v>
      </c>
    </row>
    <row r="20" spans="2:38" ht="27" customHeight="1" x14ac:dyDescent="0.15">
      <c r="B20" s="27" t="s">
        <v>21</v>
      </c>
      <c r="C20" s="28" t="s">
        <v>22</v>
      </c>
      <c r="D20" s="29"/>
      <c r="E20" s="30"/>
      <c r="F20" s="31"/>
      <c r="G20" s="30"/>
      <c r="H20" s="31"/>
      <c r="I20" s="32"/>
      <c r="L20" s="143" t="str">
        <f>IF(F20="","",LEN(F20)-LEN(SUBSTITUTE(SUBSTITUTE(F20," ",),"　",)))</f>
        <v/>
      </c>
      <c r="N20" s="143" t="str">
        <f>IF(H20="","",LEN(H20)-LEN(SUBSTITUTE(SUBSTITUTE(H20," ",),"　",)))</f>
        <v/>
      </c>
      <c r="O20" s="1">
        <f>COUNTA(E20,G20,I20,E22,G22,I22)</f>
        <v>0</v>
      </c>
      <c r="X20" s="1" t="str">
        <f>AJ22</f>
        <v/>
      </c>
      <c r="Y20" s="1" t="str">
        <f>AJ23</f>
        <v/>
      </c>
      <c r="Z20" s="1" t="str">
        <f>AJ24</f>
        <v/>
      </c>
      <c r="AB20" s="33" t="str">
        <f>IF(E20="","",B21&amp;C21&amp;B23)</f>
        <v/>
      </c>
      <c r="AC20" s="1">
        <f>IF(AB20="",1,AB20)</f>
        <v>1</v>
      </c>
      <c r="AD20" s="3">
        <f>IF(ISERROR(VLOOKUP(AC20,$AB$9:AB19,1,FALSE)),0,VLOOKUP(AC20,$AB$9:AB19,1,FALSE))</f>
        <v>0</v>
      </c>
      <c r="AE20" s="26" t="str">
        <f>F17&amp;G17</f>
        <v/>
      </c>
      <c r="AF20" s="26" t="e">
        <f>VLOOKUP(AE20,個人種目申込一覧表!AJ:AJ,1,FALSE)</f>
        <v>#N/A</v>
      </c>
      <c r="AG20" s="33">
        <f t="shared" si="1"/>
        <v>1</v>
      </c>
      <c r="AH20" s="26">
        <f>IF(AG20="","",G17)</f>
        <v>0</v>
      </c>
      <c r="AI20" s="26" t="s">
        <v>69</v>
      </c>
      <c r="AJ20" s="26" t="str">
        <f t="shared" si="2"/>
        <v/>
      </c>
      <c r="AK20" s="26">
        <f t="shared" si="0"/>
        <v>1</v>
      </c>
    </row>
    <row r="21" spans="2:38" ht="27" customHeight="1" thickBot="1" x14ac:dyDescent="0.2">
      <c r="B21" s="34"/>
      <c r="C21" s="34"/>
      <c r="D21" s="35"/>
      <c r="E21" s="36"/>
      <c r="F21" s="37"/>
      <c r="G21" s="36"/>
      <c r="H21" s="37"/>
      <c r="I21" s="38"/>
      <c r="L21" s="145"/>
      <c r="M21" s="145"/>
      <c r="N21" s="145"/>
      <c r="R21" s="1" t="str">
        <f>IF(B21="","",B21&amp;C21&amp;B23)</f>
        <v/>
      </c>
      <c r="S21" s="1">
        <f>IF(R21="",0,R21)</f>
        <v>0</v>
      </c>
      <c r="T21" s="1">
        <f>IF(ISERROR(VLOOKUP(S21,$R$11:R20,1,FALSE)),1,VLOOKUP(S21,$R$11:R20,1,FALSE))</f>
        <v>1</v>
      </c>
      <c r="U21" s="1" t="str">
        <f>IF(S21=T21,1,"")</f>
        <v/>
      </c>
      <c r="V21" s="1" t="str">
        <f>IF(B23="","",IF(U21=1,B23,""))</f>
        <v/>
      </c>
      <c r="X21" s="39" t="str">
        <f>IF(X20="","","個人ﾅﾝﾊﾞｰｶｰﾄﾞ確認下さい")</f>
        <v/>
      </c>
      <c r="Y21" s="39" t="str">
        <f>IF(Y20="","","個人ﾅﾝﾊﾞｰｶｰﾄﾞ確認下さい")</f>
        <v/>
      </c>
      <c r="Z21" s="39" t="str">
        <f>IF(Z20="","","個人ﾅﾝﾊﾞｰｶｰﾄﾞ確認下さい")</f>
        <v/>
      </c>
      <c r="AE21" s="26" t="str">
        <f>H17&amp;I17</f>
        <v/>
      </c>
      <c r="AF21" s="26" t="e">
        <f>VLOOKUP(AE21,個人種目申込一覧表!AJ:AJ,1,FALSE)</f>
        <v>#N/A</v>
      </c>
      <c r="AG21" s="33">
        <f t="shared" si="1"/>
        <v>1</v>
      </c>
      <c r="AH21" s="26">
        <f>IF(AG21="","",I17)</f>
        <v>0</v>
      </c>
      <c r="AI21" s="26" t="s">
        <v>69</v>
      </c>
      <c r="AJ21" s="26" t="str">
        <f t="shared" si="2"/>
        <v/>
      </c>
      <c r="AK21" s="26">
        <f t="shared" si="0"/>
        <v>1</v>
      </c>
    </row>
    <row r="22" spans="2:38" ht="27" customHeight="1" x14ac:dyDescent="0.15">
      <c r="B22" s="40" t="s">
        <v>95</v>
      </c>
      <c r="C22" s="41" t="s">
        <v>20</v>
      </c>
      <c r="D22" s="42"/>
      <c r="E22" s="43"/>
      <c r="F22" s="44"/>
      <c r="G22" s="43"/>
      <c r="H22" s="44"/>
      <c r="I22" s="45"/>
      <c r="L22" s="143" t="str">
        <f>IF(F22="","",LEN(F22)-LEN(SUBSTITUTE(SUBSTITUTE(F22," ",),"　",)))</f>
        <v/>
      </c>
      <c r="N22" s="143" t="str">
        <f>IF(H22="","",LEN(H22)-LEN(SUBSTITUTE(SUBSTITUTE(H22," ",),"　",)))</f>
        <v/>
      </c>
      <c r="X22" s="1" t="str">
        <f>AJ25</f>
        <v/>
      </c>
      <c r="Y22" s="1" t="str">
        <f>AJ26</f>
        <v/>
      </c>
      <c r="Z22" s="1" t="str">
        <f>AJ27</f>
        <v/>
      </c>
      <c r="AE22" s="26" t="str">
        <f>D20&amp;E20</f>
        <v/>
      </c>
      <c r="AF22" s="26" t="e">
        <f>VLOOKUP(AE22,個人種目申込一覧表!AJ:AJ,1,FALSE)</f>
        <v>#N/A</v>
      </c>
      <c r="AG22" s="33">
        <f>IF(ISERROR(D20&amp;E20=VLOOKUP(AE22,個人種目申込一覧表!AJ:AJ,1,FALSE)),1,"")</f>
        <v>1</v>
      </c>
      <c r="AH22" s="26">
        <f>IF(AG22="","",E20)</f>
        <v>0</v>
      </c>
      <c r="AI22" s="26" t="s">
        <v>69</v>
      </c>
      <c r="AJ22" s="26" t="str">
        <f t="shared" si="2"/>
        <v/>
      </c>
      <c r="AK22" s="26">
        <f t="shared" si="0"/>
        <v>1</v>
      </c>
    </row>
    <row r="23" spans="2:38" ht="27" customHeight="1" thickBot="1" x14ac:dyDescent="0.2">
      <c r="B23" s="46"/>
      <c r="C23" s="46"/>
      <c r="D23" s="47"/>
      <c r="E23" s="48"/>
      <c r="F23" s="49"/>
      <c r="G23" s="48"/>
      <c r="H23" s="49"/>
      <c r="I23" s="50"/>
      <c r="L23" s="242" t="str">
        <f>IF(AND(U21=1,V21=""),"チーム枝記号がついていません",IF(U21=1,"チーム枝記号"&amp;V21&amp;"が重複しています",""))</f>
        <v/>
      </c>
      <c r="M23" s="242"/>
      <c r="N23" s="242"/>
      <c r="X23" s="39" t="str">
        <f>IF(X22="","","個人ﾅﾝﾊﾞｰｶｰﾄﾞ確認下さい")</f>
        <v/>
      </c>
      <c r="Y23" s="39" t="str">
        <f>IF(Y22="","","個人ﾅﾝﾊﾞｰｶｰﾄﾞ確認下さい")</f>
        <v/>
      </c>
      <c r="Z23" s="39" t="str">
        <f>IF(Z22="","","個人ﾅﾝﾊﾞｰｶｰﾄﾞ確認下さい")</f>
        <v/>
      </c>
      <c r="AE23" s="26" t="str">
        <f>F20&amp;G20</f>
        <v/>
      </c>
      <c r="AF23" s="26" t="e">
        <f>VLOOKUP(AE23,個人種目申込一覧表!AJ:AJ,1,FALSE)</f>
        <v>#N/A</v>
      </c>
      <c r="AG23" s="33">
        <f>IF(ISERROR(F20&amp;G20=VLOOKUP(AE23,個人種目申込一覧表!AJ:AJ,1,FALSE)),1,"")</f>
        <v>1</v>
      </c>
      <c r="AH23" s="26">
        <f>IF(AG23="","",G20)</f>
        <v>0</v>
      </c>
      <c r="AI23" s="26" t="s">
        <v>69</v>
      </c>
      <c r="AJ23" s="26" t="str">
        <f>IF(AI23="","",AH23)</f>
        <v/>
      </c>
      <c r="AK23" s="26">
        <f>IF(AH23=AI23,"",1)</f>
        <v>1</v>
      </c>
    </row>
    <row r="24" spans="2:38" ht="6" customHeight="1" thickBot="1" x14ac:dyDescent="0.2">
      <c r="B24" s="52"/>
      <c r="C24" s="52"/>
      <c r="D24" s="53"/>
      <c r="E24" s="52"/>
      <c r="F24" s="54"/>
      <c r="H24" s="54"/>
      <c r="AE24" s="26" t="str">
        <f>H20&amp;I20</f>
        <v/>
      </c>
      <c r="AF24" s="26" t="e">
        <f>VLOOKUP(AE24,個人種目申込一覧表!AJ:AJ,1,FALSE)</f>
        <v>#N/A</v>
      </c>
      <c r="AG24" s="33">
        <f>IF(ISERROR(AE24=AF24),1,"")</f>
        <v>1</v>
      </c>
      <c r="AH24" s="26">
        <f>IF(AG24="","",I20)</f>
        <v>0</v>
      </c>
      <c r="AI24" s="26" t="s">
        <v>69</v>
      </c>
      <c r="AJ24" s="26" t="str">
        <f>IF(AI24="","",AH24)</f>
        <v/>
      </c>
      <c r="AK24" s="26">
        <f t="shared" ref="AK24:AK45" si="3">IF(AH24=AI24,"",1)</f>
        <v>1</v>
      </c>
    </row>
    <row r="25" spans="2:38" s="55" customFormat="1" ht="27" customHeight="1" x14ac:dyDescent="0.15">
      <c r="B25" s="27" t="s">
        <v>21</v>
      </c>
      <c r="C25" s="28" t="s">
        <v>22</v>
      </c>
      <c r="D25" s="29"/>
      <c r="E25" s="30"/>
      <c r="F25" s="31"/>
      <c r="G25" s="30"/>
      <c r="H25" s="31"/>
      <c r="I25" s="32"/>
      <c r="J25" s="1"/>
      <c r="K25" s="1"/>
      <c r="L25" s="143" t="str">
        <f>IF(F25="","",LEN(F25)-LEN(SUBSTITUTE(SUBSTITUTE(F25," ",),"　",)))</f>
        <v/>
      </c>
      <c r="M25" s="1"/>
      <c r="N25" s="143" t="str">
        <f>IF(H25="","",LEN(H25)-LEN(SUBSTITUTE(SUBSTITUTE(H25," ",),"　",)))</f>
        <v/>
      </c>
      <c r="O25" s="1">
        <f>COUNTA(E25,G25,I25,E27,G27,I27)</f>
        <v>0</v>
      </c>
      <c r="X25" s="55" t="str">
        <f>AJ28</f>
        <v/>
      </c>
      <c r="Y25" s="55" t="str">
        <f>AJ29</f>
        <v/>
      </c>
      <c r="Z25" s="55" t="str">
        <f>AJ30</f>
        <v/>
      </c>
      <c r="AB25" s="33" t="str">
        <f>IF(E25="","",B26&amp;C26&amp;B28)</f>
        <v/>
      </c>
      <c r="AC25" s="1">
        <f>IF(AB25="",1,AB25)</f>
        <v>1</v>
      </c>
      <c r="AD25" s="3">
        <f>IF(ISERROR(VLOOKUP(AC25,$AB$9:AB24,1,FALSE)),0,VLOOKUP(AC25,$AB$9:AB24,1,FALSE))</f>
        <v>0</v>
      </c>
      <c r="AE25" s="56" t="str">
        <f>D22&amp;E22</f>
        <v/>
      </c>
      <c r="AF25" s="26" t="e">
        <f>VLOOKUP(AE25,個人種目申込一覧表!AJ:AJ,1,FALSE)</f>
        <v>#N/A</v>
      </c>
      <c r="AG25" s="33">
        <f>IF(ISERROR(AE25=AF25),1,"")</f>
        <v>1</v>
      </c>
      <c r="AH25" s="26">
        <f>IF(AG25="","",E22)</f>
        <v>0</v>
      </c>
      <c r="AI25" s="26" t="s">
        <v>69</v>
      </c>
      <c r="AJ25" s="26" t="str">
        <f>IF(AI25="","",AH25)</f>
        <v/>
      </c>
      <c r="AK25" s="26">
        <f t="shared" si="3"/>
        <v>1</v>
      </c>
      <c r="AL25" s="57"/>
    </row>
    <row r="26" spans="2:38" s="55" customFormat="1" ht="27" customHeight="1" thickBot="1" x14ac:dyDescent="0.2">
      <c r="B26" s="34"/>
      <c r="C26" s="34"/>
      <c r="D26" s="35"/>
      <c r="E26" s="36"/>
      <c r="F26" s="37"/>
      <c r="G26" s="36"/>
      <c r="H26" s="37"/>
      <c r="I26" s="38"/>
      <c r="J26" s="1"/>
      <c r="K26" s="1"/>
      <c r="L26" s="145"/>
      <c r="M26" s="145"/>
      <c r="N26" s="145"/>
      <c r="O26" s="1"/>
      <c r="R26" s="1" t="str">
        <f>IF(B26="","",B26&amp;C26&amp;B28)</f>
        <v/>
      </c>
      <c r="S26" s="1">
        <f>IF(R26="",0,R26)</f>
        <v>0</v>
      </c>
      <c r="T26" s="1">
        <f>IF(ISERROR(VLOOKUP(S26,$R$11:R25,1,FALSE)),1,VLOOKUP(S26,$R$11:R25,1,FALSE))</f>
        <v>1</v>
      </c>
      <c r="U26" s="1" t="str">
        <f>IF(S26=T26,1,"")</f>
        <v/>
      </c>
      <c r="V26" s="1" t="str">
        <f>IF(B28="","",IF(U26=1,B28,""))</f>
        <v/>
      </c>
      <c r="X26" s="39" t="str">
        <f>IF(X25="","","個人ﾅﾝﾊﾞｰｶｰﾄﾞ確認下さい")</f>
        <v/>
      </c>
      <c r="Y26" s="39" t="str">
        <f>IF(Y25="","","個人ﾅﾝﾊﾞｰｶｰﾄﾞ確認下さい")</f>
        <v/>
      </c>
      <c r="Z26" s="39" t="str">
        <f>IF(Z25="","","個人ﾅﾝﾊﾞｰｶｰﾄﾞ確認下さい")</f>
        <v/>
      </c>
      <c r="AB26" s="57"/>
      <c r="AC26" s="57"/>
      <c r="AD26" s="57"/>
      <c r="AE26" s="56" t="str">
        <f>F22&amp;G22</f>
        <v/>
      </c>
      <c r="AF26" s="26" t="e">
        <f>VLOOKUP(AE26,個人種目申込一覧表!AJ:AJ,1,FALSE)</f>
        <v>#N/A</v>
      </c>
      <c r="AG26" s="33">
        <f>IF(ISERROR(AE26=AF26),1,"")</f>
        <v>1</v>
      </c>
      <c r="AH26" s="26">
        <f>IF(AG26="","",G22)</f>
        <v>0</v>
      </c>
      <c r="AI26" s="26" t="s">
        <v>69</v>
      </c>
      <c r="AJ26" s="26" t="str">
        <f>IF(AI26="","",AH26)</f>
        <v/>
      </c>
      <c r="AK26" s="26">
        <f t="shared" si="3"/>
        <v>1</v>
      </c>
      <c r="AL26" s="57"/>
    </row>
    <row r="27" spans="2:38" s="55" customFormat="1" ht="27" customHeight="1" x14ac:dyDescent="0.15">
      <c r="B27" s="40" t="s">
        <v>95</v>
      </c>
      <c r="C27" s="41" t="s">
        <v>20</v>
      </c>
      <c r="D27" s="42"/>
      <c r="E27" s="43"/>
      <c r="F27" s="44"/>
      <c r="G27" s="43"/>
      <c r="H27" s="44"/>
      <c r="I27" s="45"/>
      <c r="J27" s="1"/>
      <c r="K27" s="1"/>
      <c r="L27" s="143" t="str">
        <f>IF(F27="","",LEN(F27)-LEN(SUBSTITUTE(SUBSTITUTE(F27," ",),"　",)))</f>
        <v/>
      </c>
      <c r="M27" s="1"/>
      <c r="N27" s="143" t="str">
        <f>IF(H27="","",LEN(H27)-LEN(SUBSTITUTE(SUBSTITUTE(H27," ",),"　",)))</f>
        <v/>
      </c>
      <c r="O27" s="1"/>
      <c r="X27" s="55" t="str">
        <f>AJ31</f>
        <v/>
      </c>
      <c r="Y27" s="55" t="str">
        <f>AJ32</f>
        <v/>
      </c>
      <c r="Z27" s="55" t="str">
        <f>AJ33</f>
        <v/>
      </c>
      <c r="AB27" s="57"/>
      <c r="AC27" s="57"/>
      <c r="AD27" s="57"/>
      <c r="AE27" s="56" t="str">
        <f>H22&amp;I22</f>
        <v/>
      </c>
      <c r="AF27" s="26" t="e">
        <f>VLOOKUP(AE27,個人種目申込一覧表!AJ:AJ,1,FALSE)</f>
        <v>#N/A</v>
      </c>
      <c r="AG27" s="33">
        <f>IF(ISERROR(AE27=AF27),1,"")</f>
        <v>1</v>
      </c>
      <c r="AH27" s="26">
        <f>IF(AG27="","",I22)</f>
        <v>0</v>
      </c>
      <c r="AI27" s="26" t="s">
        <v>69</v>
      </c>
      <c r="AJ27" s="26" t="str">
        <f>IF(AI27="","",AH27)</f>
        <v/>
      </c>
      <c r="AK27" s="26">
        <f t="shared" si="3"/>
        <v>1</v>
      </c>
      <c r="AL27" s="57"/>
    </row>
    <row r="28" spans="2:38" s="55" customFormat="1" ht="27" customHeight="1" thickBot="1" x14ac:dyDescent="0.2">
      <c r="B28" s="46"/>
      <c r="C28" s="46"/>
      <c r="D28" s="47"/>
      <c r="E28" s="48"/>
      <c r="F28" s="49"/>
      <c r="G28" s="48"/>
      <c r="H28" s="49"/>
      <c r="I28" s="50"/>
      <c r="J28" s="1"/>
      <c r="K28" s="1"/>
      <c r="L28" s="242" t="str">
        <f>IF(AND(U26=1,V26=""),"チーム枝記号がついていません",IF(U26=1,"チーム枝記号"&amp;V26&amp;"が重複しています",""))</f>
        <v/>
      </c>
      <c r="M28" s="242"/>
      <c r="N28" s="242"/>
      <c r="O28" s="1"/>
      <c r="X28" s="39" t="str">
        <f>IF(X27="","","個人ﾅﾝﾊﾞｰｶｰﾄﾞ確認下さい")</f>
        <v/>
      </c>
      <c r="Y28" s="39"/>
      <c r="Z28" s="39" t="str">
        <f>IF(Z27="","","個人ﾅﾝﾊﾞｰｶｰﾄﾞ確認下さい")</f>
        <v/>
      </c>
      <c r="AB28" s="57"/>
      <c r="AC28" s="57"/>
      <c r="AD28" s="57"/>
      <c r="AE28" s="56" t="str">
        <f>D25&amp;E25</f>
        <v/>
      </c>
      <c r="AF28" s="26" t="e">
        <f>VLOOKUP(AE28,個人種目申込一覧表!AJ:AJ,1,FALSE)</f>
        <v>#N/A</v>
      </c>
      <c r="AG28" s="33">
        <f t="shared" ref="AG28:AG43" si="4">IF(ISERROR(AE28=AF28),1,"")</f>
        <v>1</v>
      </c>
      <c r="AH28" s="26">
        <f>IF(AG28="","",E25)</f>
        <v>0</v>
      </c>
      <c r="AI28" s="26" t="s">
        <v>69</v>
      </c>
      <c r="AJ28" s="26" t="str">
        <f t="shared" ref="AJ28:AJ43" si="5">IF(AI28="","",AH28)</f>
        <v/>
      </c>
      <c r="AK28" s="26">
        <f t="shared" si="3"/>
        <v>1</v>
      </c>
      <c r="AL28" s="57"/>
    </row>
    <row r="29" spans="2:38" s="55" customFormat="1" ht="6" customHeight="1" thickBot="1" x14ac:dyDescent="0.2">
      <c r="B29" s="52"/>
      <c r="C29" s="52"/>
      <c r="D29" s="53"/>
      <c r="E29" s="52"/>
      <c r="F29" s="54"/>
      <c r="G29" s="1"/>
      <c r="H29" s="54"/>
      <c r="I29" s="1"/>
      <c r="J29" s="1"/>
      <c r="K29" s="1"/>
      <c r="O29" s="1"/>
      <c r="AB29" s="57"/>
      <c r="AC29" s="57"/>
      <c r="AD29" s="57"/>
      <c r="AE29" s="56" t="str">
        <f>F25&amp;G25</f>
        <v/>
      </c>
      <c r="AF29" s="26" t="e">
        <f>VLOOKUP(AE29,個人種目申込一覧表!AJ:AJ,1,FALSE)</f>
        <v>#N/A</v>
      </c>
      <c r="AG29" s="33">
        <f t="shared" si="4"/>
        <v>1</v>
      </c>
      <c r="AH29" s="26">
        <f>IF(AG29="","",G25)</f>
        <v>0</v>
      </c>
      <c r="AI29" s="26" t="s">
        <v>69</v>
      </c>
      <c r="AJ29" s="26" t="str">
        <f t="shared" si="5"/>
        <v/>
      </c>
      <c r="AK29" s="26">
        <f t="shared" si="3"/>
        <v>1</v>
      </c>
      <c r="AL29" s="57"/>
    </row>
    <row r="30" spans="2:38" s="55" customFormat="1" ht="27" customHeight="1" x14ac:dyDescent="0.15">
      <c r="B30" s="27" t="s">
        <v>21</v>
      </c>
      <c r="C30" s="28" t="s">
        <v>22</v>
      </c>
      <c r="D30" s="29"/>
      <c r="E30" s="30"/>
      <c r="F30" s="31"/>
      <c r="G30" s="30"/>
      <c r="H30" s="31"/>
      <c r="I30" s="32"/>
      <c r="J30" s="1"/>
      <c r="K30" s="1"/>
      <c r="L30" s="143" t="str">
        <f>IF(F30="","",LEN(F30)-LEN(SUBSTITUTE(SUBSTITUTE(F30," ",),"　",)))</f>
        <v/>
      </c>
      <c r="M30" s="1"/>
      <c r="N30" s="143" t="str">
        <f>IF(H30="","",LEN(H30)-LEN(SUBSTITUTE(SUBSTITUTE(H30," ",),"　",)))</f>
        <v/>
      </c>
      <c r="O30" s="1">
        <f>COUNTA(E30,G30,I30,E32,G32,I32)</f>
        <v>0</v>
      </c>
      <c r="R30" s="1"/>
      <c r="X30" s="55" t="str">
        <f>AJ34</f>
        <v/>
      </c>
      <c r="Y30" s="55" t="str">
        <f>AJ35</f>
        <v/>
      </c>
      <c r="Z30" s="55" t="str">
        <f>AJ36</f>
        <v/>
      </c>
      <c r="AB30" s="33" t="str">
        <f>IF(E30="","",B31&amp;C31&amp;B33)</f>
        <v/>
      </c>
      <c r="AC30" s="1">
        <f>IF(AB30="",1,AB30)</f>
        <v>1</v>
      </c>
      <c r="AD30" s="3">
        <f>IF(ISERROR(VLOOKUP(AC30,$AB$9:AB29,1,FALSE)),0,VLOOKUP(AC30,$AB$9:AB29,1,FALSE))</f>
        <v>0</v>
      </c>
      <c r="AE30" s="56" t="str">
        <f>H25&amp;I25</f>
        <v/>
      </c>
      <c r="AF30" s="26" t="e">
        <f>VLOOKUP(AE30,個人種目申込一覧表!AJ:AJ,1,FALSE)</f>
        <v>#N/A</v>
      </c>
      <c r="AG30" s="33">
        <f t="shared" si="4"/>
        <v>1</v>
      </c>
      <c r="AH30" s="26">
        <f>IF(AG30="","",I25)</f>
        <v>0</v>
      </c>
      <c r="AI30" s="26" t="s">
        <v>69</v>
      </c>
      <c r="AJ30" s="26" t="str">
        <f t="shared" si="5"/>
        <v/>
      </c>
      <c r="AK30" s="26">
        <f t="shared" si="3"/>
        <v>1</v>
      </c>
      <c r="AL30" s="57"/>
    </row>
    <row r="31" spans="2:38" s="55" customFormat="1" ht="27" customHeight="1" thickBot="1" x14ac:dyDescent="0.2">
      <c r="B31" s="34"/>
      <c r="C31" s="34"/>
      <c r="D31" s="35"/>
      <c r="E31" s="36"/>
      <c r="F31" s="37"/>
      <c r="G31" s="36"/>
      <c r="H31" s="37"/>
      <c r="I31" s="38"/>
      <c r="J31" s="1"/>
      <c r="K31" s="1"/>
      <c r="L31" s="145"/>
      <c r="M31" s="145"/>
      <c r="N31" s="145"/>
      <c r="O31" s="1"/>
      <c r="R31" s="1" t="str">
        <f>IF(B31="","",B31&amp;C31&amp;B33)</f>
        <v/>
      </c>
      <c r="S31" s="1">
        <f>IF(R31="",0,R31)</f>
        <v>0</v>
      </c>
      <c r="T31" s="1">
        <f>IF(ISERROR(VLOOKUP(S31,$R$11:R30,1,FALSE)),1,VLOOKUP(S31,$R$11:R30,1,FALSE))</f>
        <v>1</v>
      </c>
      <c r="U31" s="1" t="str">
        <f>IF(S31=T31,1,"")</f>
        <v/>
      </c>
      <c r="V31" s="1" t="str">
        <f>IF(B33="","",IF(U31=1,B33,""))</f>
        <v/>
      </c>
      <c r="X31" s="39" t="str">
        <f>IF(X30="","","個人ﾅﾝﾊﾞｰｶｰﾄﾞ確認下さい")</f>
        <v/>
      </c>
      <c r="Y31" s="39" t="str">
        <f>IF(Y30="","","個人ﾅﾝﾊﾞｰｶｰﾄﾞ確認下さい")</f>
        <v/>
      </c>
      <c r="Z31" s="39" t="str">
        <f>IF(Z30="","","個人ﾅﾝﾊﾞｰｶｰﾄﾞ確認下さい")</f>
        <v/>
      </c>
      <c r="AB31" s="57"/>
      <c r="AC31" s="57"/>
      <c r="AD31" s="57"/>
      <c r="AE31" s="56" t="str">
        <f>D27&amp;E27</f>
        <v/>
      </c>
      <c r="AF31" s="26" t="e">
        <f>VLOOKUP(AE31,個人種目申込一覧表!AJ:AJ,1,FALSE)</f>
        <v>#N/A</v>
      </c>
      <c r="AG31" s="33">
        <f t="shared" si="4"/>
        <v>1</v>
      </c>
      <c r="AH31" s="26">
        <f>IF(AG31="","",E27)</f>
        <v>0</v>
      </c>
      <c r="AI31" s="26" t="s">
        <v>69</v>
      </c>
      <c r="AJ31" s="26" t="str">
        <f t="shared" si="5"/>
        <v/>
      </c>
      <c r="AK31" s="26">
        <f t="shared" si="3"/>
        <v>1</v>
      </c>
      <c r="AL31" s="57"/>
    </row>
    <row r="32" spans="2:38" s="55" customFormat="1" ht="27" customHeight="1" x14ac:dyDescent="0.15">
      <c r="B32" s="40" t="s">
        <v>95</v>
      </c>
      <c r="C32" s="41" t="s">
        <v>20</v>
      </c>
      <c r="D32" s="42"/>
      <c r="E32" s="43"/>
      <c r="F32" s="44"/>
      <c r="G32" s="43"/>
      <c r="H32" s="44"/>
      <c r="I32" s="45"/>
      <c r="J32" s="1"/>
      <c r="K32" s="1"/>
      <c r="L32" s="143" t="str">
        <f>IF(F32="","",LEN(F32)-LEN(SUBSTITUTE(SUBSTITUTE(F32," ",),"　",)))</f>
        <v/>
      </c>
      <c r="M32" s="1"/>
      <c r="N32" s="143" t="str">
        <f>IF(H32="","",LEN(H32)-LEN(SUBSTITUTE(SUBSTITUTE(H32," ",),"　",)))</f>
        <v/>
      </c>
      <c r="O32" s="1"/>
      <c r="X32" s="55" t="str">
        <f>AJ37</f>
        <v/>
      </c>
      <c r="Y32" s="55" t="str">
        <f>AJ38</f>
        <v/>
      </c>
      <c r="Z32" s="55" t="str">
        <f>AJ39</f>
        <v/>
      </c>
      <c r="AB32" s="57"/>
      <c r="AC32" s="57"/>
      <c r="AD32" s="57"/>
      <c r="AE32" s="56" t="str">
        <f>F27&amp;G27</f>
        <v/>
      </c>
      <c r="AF32" s="26" t="e">
        <f>VLOOKUP(AE32,個人種目申込一覧表!AJ:AJ,1,FALSE)</f>
        <v>#N/A</v>
      </c>
      <c r="AG32" s="33">
        <f t="shared" si="4"/>
        <v>1</v>
      </c>
      <c r="AH32" s="26">
        <f>IF(AG32="","",G27)</f>
        <v>0</v>
      </c>
      <c r="AI32" s="26" t="s">
        <v>69</v>
      </c>
      <c r="AJ32" s="26" t="str">
        <f t="shared" si="5"/>
        <v/>
      </c>
      <c r="AK32" s="26">
        <f t="shared" si="3"/>
        <v>1</v>
      </c>
      <c r="AL32" s="57"/>
    </row>
    <row r="33" spans="2:38" s="55" customFormat="1" ht="27" customHeight="1" thickBot="1" x14ac:dyDescent="0.2">
      <c r="B33" s="46"/>
      <c r="C33" s="46"/>
      <c r="D33" s="47"/>
      <c r="E33" s="48"/>
      <c r="F33" s="49"/>
      <c r="G33" s="48"/>
      <c r="H33" s="49"/>
      <c r="I33" s="50"/>
      <c r="J33" s="1"/>
      <c r="K33" s="1"/>
      <c r="L33" s="242" t="str">
        <f>IF(AND(U31=1,V31=""),"チーム枝記号がついていません",IF(U31=1,"チーム枝記号"&amp;V31&amp;"が重複しています",""))</f>
        <v/>
      </c>
      <c r="M33" s="242"/>
      <c r="N33" s="242"/>
      <c r="O33" s="1"/>
      <c r="X33" s="39" t="str">
        <f>IF(X32="","","個人ﾅﾝﾊﾞｰｶｰﾄﾞ確認下さい")</f>
        <v/>
      </c>
      <c r="Y33" s="39" t="str">
        <f>IF(Y32="","","個人ﾅﾝﾊﾞｰｶｰﾄﾞ確認下さい")</f>
        <v/>
      </c>
      <c r="Z33" s="39" t="str">
        <f>IF(Z32="","","個人ﾅﾝﾊﾞｰｶｰﾄﾞ確認下さい")</f>
        <v/>
      </c>
      <c r="AB33" s="57"/>
      <c r="AC33" s="57"/>
      <c r="AD33" s="57"/>
      <c r="AE33" s="56" t="str">
        <f>H27&amp;I27</f>
        <v/>
      </c>
      <c r="AF33" s="26" t="e">
        <f>VLOOKUP(AE33,個人種目申込一覧表!AJ:AJ,1,FALSE)</f>
        <v>#N/A</v>
      </c>
      <c r="AG33" s="33">
        <f t="shared" si="4"/>
        <v>1</v>
      </c>
      <c r="AH33" s="26">
        <f>IF(AG33="","",I27)</f>
        <v>0</v>
      </c>
      <c r="AI33" s="26" t="s">
        <v>69</v>
      </c>
      <c r="AJ33" s="26" t="str">
        <f t="shared" si="5"/>
        <v/>
      </c>
      <c r="AK33" s="26">
        <f t="shared" si="3"/>
        <v>1</v>
      </c>
      <c r="AL33" s="57"/>
    </row>
    <row r="34" spans="2:38" s="55" customFormat="1" ht="6" customHeight="1" thickBot="1" x14ac:dyDescent="0.2">
      <c r="B34" s="52"/>
      <c r="C34" s="52"/>
      <c r="D34" s="53"/>
      <c r="E34" s="52"/>
      <c r="F34" s="54"/>
      <c r="G34" s="1"/>
      <c r="H34" s="54"/>
      <c r="I34" s="1"/>
      <c r="J34" s="1"/>
      <c r="K34" s="1"/>
      <c r="O34" s="1"/>
      <c r="AB34" s="57"/>
      <c r="AC34" s="57"/>
      <c r="AD34" s="57"/>
      <c r="AE34" s="56" t="str">
        <f>D30&amp;E30</f>
        <v/>
      </c>
      <c r="AF34" s="26" t="e">
        <f>VLOOKUP(AE34,個人種目申込一覧表!AJ:AJ,1,FALSE)</f>
        <v>#N/A</v>
      </c>
      <c r="AG34" s="33">
        <f t="shared" si="4"/>
        <v>1</v>
      </c>
      <c r="AH34" s="26">
        <f>IF(AG34="","",E30)</f>
        <v>0</v>
      </c>
      <c r="AI34" s="26" t="s">
        <v>69</v>
      </c>
      <c r="AJ34" s="26" t="str">
        <f t="shared" si="5"/>
        <v/>
      </c>
      <c r="AK34" s="26">
        <f t="shared" si="3"/>
        <v>1</v>
      </c>
      <c r="AL34" s="57"/>
    </row>
    <row r="35" spans="2:38" s="55" customFormat="1" ht="27" customHeight="1" x14ac:dyDescent="0.15">
      <c r="B35" s="27" t="s">
        <v>21</v>
      </c>
      <c r="C35" s="28" t="s">
        <v>22</v>
      </c>
      <c r="D35" s="29"/>
      <c r="E35" s="30"/>
      <c r="F35" s="31"/>
      <c r="G35" s="30"/>
      <c r="H35" s="31"/>
      <c r="I35" s="32"/>
      <c r="J35" s="1"/>
      <c r="K35" s="1"/>
      <c r="L35" s="143" t="str">
        <f>IF(F35="","",LEN(F35)-LEN(SUBSTITUTE(SUBSTITUTE(F35," ",),"　",)))</f>
        <v/>
      </c>
      <c r="M35" s="1"/>
      <c r="N35" s="143" t="str">
        <f>IF(H35="","",LEN(H35)-LEN(SUBSTITUTE(SUBSTITUTE(H35," ",),"　",)))</f>
        <v/>
      </c>
      <c r="O35" s="1">
        <f>COUNTA(E35,G35,I35,E37,G37,I37)</f>
        <v>0</v>
      </c>
      <c r="X35" s="55" t="str">
        <f>AJ40</f>
        <v/>
      </c>
      <c r="Y35" s="55" t="str">
        <f>AJ41</f>
        <v/>
      </c>
      <c r="Z35" s="55" t="str">
        <f>AJ42</f>
        <v/>
      </c>
      <c r="AB35" s="33" t="str">
        <f>IF(E35="","",B36&amp;C36&amp;B38)</f>
        <v/>
      </c>
      <c r="AC35" s="1">
        <f>IF(AB35="",1,AB35)</f>
        <v>1</v>
      </c>
      <c r="AD35" s="3">
        <f>IF(ISERROR(VLOOKUP(AC35,$AB$9:AB34,1,FALSE)),0,VLOOKUP(AC35,$AB$9:AB34,1,FALSE))</f>
        <v>0</v>
      </c>
      <c r="AE35" s="56" t="str">
        <f>F30&amp;G30</f>
        <v/>
      </c>
      <c r="AF35" s="26" t="e">
        <f>VLOOKUP(AE35,個人種目申込一覧表!AJ:AJ,1,FALSE)</f>
        <v>#N/A</v>
      </c>
      <c r="AG35" s="33">
        <f t="shared" si="4"/>
        <v>1</v>
      </c>
      <c r="AH35" s="26">
        <f>IF(AG35="","",G30)</f>
        <v>0</v>
      </c>
      <c r="AI35" s="26" t="s">
        <v>69</v>
      </c>
      <c r="AJ35" s="26" t="str">
        <f t="shared" si="5"/>
        <v/>
      </c>
      <c r="AK35" s="26">
        <f t="shared" si="3"/>
        <v>1</v>
      </c>
      <c r="AL35" s="57"/>
    </row>
    <row r="36" spans="2:38" s="55" customFormat="1" ht="27" customHeight="1" thickBot="1" x14ac:dyDescent="0.2">
      <c r="B36" s="34"/>
      <c r="C36" s="34" t="s">
        <v>109</v>
      </c>
      <c r="D36" s="35"/>
      <c r="E36" s="36"/>
      <c r="F36" s="37"/>
      <c r="G36" s="36"/>
      <c r="H36" s="37"/>
      <c r="I36" s="38"/>
      <c r="J36" s="1"/>
      <c r="K36" s="1"/>
      <c r="L36" s="145"/>
      <c r="M36" s="145"/>
      <c r="N36" s="145"/>
      <c r="O36" s="1"/>
      <c r="R36" s="1" t="str">
        <f>IF(B36="","",B36&amp;C36&amp;B38)</f>
        <v/>
      </c>
      <c r="S36" s="1">
        <f>IF(R36="",0,R36)</f>
        <v>0</v>
      </c>
      <c r="T36" s="1">
        <f>IF(ISERROR(VLOOKUP(S36,$R$11:R35,1,FALSE)),1,VLOOKUP(S36,$R$11:R35,1,FALSE))</f>
        <v>1</v>
      </c>
      <c r="U36" s="1" t="str">
        <f>IF(S36=T36,1,"")</f>
        <v/>
      </c>
      <c r="V36" s="1" t="str">
        <f>IF(B38="","",IF(U36=1,B38,""))</f>
        <v/>
      </c>
      <c r="X36" s="39" t="str">
        <f>IF(X35="","","個人ﾅﾝﾊﾞｰｶｰﾄﾞ確認下さい")</f>
        <v/>
      </c>
      <c r="Y36" s="39" t="str">
        <f>IF(Y35="","","個人ﾅﾝﾊﾞｰｶｰﾄﾞ確認下さい")</f>
        <v/>
      </c>
      <c r="Z36" s="39" t="str">
        <f>IF(Z35="","","個人ﾅﾝﾊﾞｰｶｰﾄﾞ確認下さい")</f>
        <v/>
      </c>
      <c r="AB36" s="57"/>
      <c r="AC36" s="57"/>
      <c r="AD36" s="57"/>
      <c r="AE36" s="56" t="str">
        <f>H30&amp;I30</f>
        <v/>
      </c>
      <c r="AF36" s="26" t="e">
        <f>VLOOKUP(AE36,個人種目申込一覧表!AJ:AJ,1,FALSE)</f>
        <v>#N/A</v>
      </c>
      <c r="AG36" s="33">
        <f t="shared" si="4"/>
        <v>1</v>
      </c>
      <c r="AH36" s="26">
        <f>IF(AG36="","",I30)</f>
        <v>0</v>
      </c>
      <c r="AI36" s="26" t="s">
        <v>69</v>
      </c>
      <c r="AJ36" s="26" t="str">
        <f t="shared" si="5"/>
        <v/>
      </c>
      <c r="AK36" s="26">
        <f t="shared" si="3"/>
        <v>1</v>
      </c>
      <c r="AL36" s="57"/>
    </row>
    <row r="37" spans="2:38" s="55" customFormat="1" ht="27" customHeight="1" x14ac:dyDescent="0.15">
      <c r="B37" s="40" t="s">
        <v>95</v>
      </c>
      <c r="C37" s="41" t="s">
        <v>20</v>
      </c>
      <c r="D37" s="42"/>
      <c r="E37" s="43"/>
      <c r="F37" s="44"/>
      <c r="G37" s="43"/>
      <c r="H37" s="44"/>
      <c r="I37" s="45"/>
      <c r="J37" s="1"/>
      <c r="K37" s="1"/>
      <c r="L37" s="143" t="str">
        <f>IF(F37="","",LEN(F37)-LEN(SUBSTITUTE(SUBSTITUTE(F37," ",),"　",)))</f>
        <v/>
      </c>
      <c r="M37" s="1"/>
      <c r="N37" s="143" t="str">
        <f>IF(H37="","",LEN(H37)-LEN(SUBSTITUTE(SUBSTITUTE(H37," ",),"　",)))</f>
        <v/>
      </c>
      <c r="O37" s="1"/>
      <c r="X37" s="55" t="str">
        <f>AJ43</f>
        <v/>
      </c>
      <c r="Y37" s="55" t="str">
        <f>AJ44</f>
        <v/>
      </c>
      <c r="Z37" s="55" t="str">
        <f>AJ45</f>
        <v/>
      </c>
      <c r="AB37" s="57"/>
      <c r="AC37" s="57"/>
      <c r="AD37" s="57"/>
      <c r="AE37" s="56" t="str">
        <f>D32&amp;E32</f>
        <v/>
      </c>
      <c r="AF37" s="26" t="e">
        <f>VLOOKUP(AE37,個人種目申込一覧表!AJ:AJ,1,FALSE)</f>
        <v>#N/A</v>
      </c>
      <c r="AG37" s="33">
        <f t="shared" si="4"/>
        <v>1</v>
      </c>
      <c r="AH37" s="26">
        <f>IF(AG37="","",E32)</f>
        <v>0</v>
      </c>
      <c r="AI37" s="26" t="s">
        <v>69</v>
      </c>
      <c r="AJ37" s="26" t="str">
        <f t="shared" si="5"/>
        <v/>
      </c>
      <c r="AK37" s="26">
        <f t="shared" si="3"/>
        <v>1</v>
      </c>
      <c r="AL37" s="57"/>
    </row>
    <row r="38" spans="2:38" s="55" customFormat="1" ht="27" customHeight="1" thickBot="1" x14ac:dyDescent="0.2">
      <c r="B38" s="46"/>
      <c r="C38" s="46"/>
      <c r="D38" s="47"/>
      <c r="E38" s="48"/>
      <c r="F38" s="49"/>
      <c r="G38" s="48"/>
      <c r="H38" s="49"/>
      <c r="I38" s="50"/>
      <c r="J38" s="1"/>
      <c r="K38" s="1"/>
      <c r="L38" s="242" t="str">
        <f>IF(AND(U36=1,V36=""),"チーム枝記号がついていません",IF(U36=1,"チーム枝記号"&amp;V36&amp;"が重複しています",""))</f>
        <v/>
      </c>
      <c r="M38" s="242"/>
      <c r="N38" s="242"/>
      <c r="O38" s="1"/>
      <c r="X38" s="39" t="str">
        <f>IF(X37="","","個人ﾅﾝﾊﾞｰｶｰﾄﾞ確認下さい")</f>
        <v/>
      </c>
      <c r="Y38" s="39" t="str">
        <f>IF(Y37="","","個人ﾅﾝﾊﾞｰｶｰﾄﾞ確認下さい")</f>
        <v/>
      </c>
      <c r="Z38" s="39" t="str">
        <f>IF(Z37="","","個人ﾅﾝﾊﾞｰｶｰﾄﾞ確認下さい")</f>
        <v/>
      </c>
      <c r="AB38" s="57"/>
      <c r="AC38" s="57"/>
      <c r="AD38" s="57"/>
      <c r="AE38" s="56" t="str">
        <f>F32&amp;G32</f>
        <v/>
      </c>
      <c r="AF38" s="26" t="e">
        <f>VLOOKUP(AE38,個人種目申込一覧表!AJ:AJ,1,FALSE)</f>
        <v>#N/A</v>
      </c>
      <c r="AG38" s="33">
        <f t="shared" si="4"/>
        <v>1</v>
      </c>
      <c r="AH38" s="26">
        <f>IF(AG38="","",G32)</f>
        <v>0</v>
      </c>
      <c r="AI38" s="26" t="s">
        <v>69</v>
      </c>
      <c r="AJ38" s="26" t="str">
        <f t="shared" si="5"/>
        <v/>
      </c>
      <c r="AK38" s="26">
        <f t="shared" si="3"/>
        <v>1</v>
      </c>
      <c r="AL38" s="57"/>
    </row>
    <row r="39" spans="2:38" s="55" customFormat="1" ht="14.25" customHeight="1" x14ac:dyDescent="0.15">
      <c r="B39" s="1"/>
      <c r="C39" s="1"/>
      <c r="D39" s="144"/>
      <c r="E39" s="1"/>
      <c r="F39" s="144"/>
      <c r="G39" s="1"/>
      <c r="H39" s="144"/>
      <c r="I39" s="1"/>
      <c r="AB39" s="57"/>
      <c r="AC39" s="57"/>
      <c r="AD39" s="57"/>
      <c r="AE39" s="56" t="str">
        <f>H32&amp;I32</f>
        <v/>
      </c>
      <c r="AF39" s="26" t="e">
        <f>VLOOKUP(AE39,個人種目申込一覧表!AJ:AJ,1,FALSE)</f>
        <v>#N/A</v>
      </c>
      <c r="AG39" s="33">
        <f t="shared" si="4"/>
        <v>1</v>
      </c>
      <c r="AH39" s="26">
        <f>IF(AG39="","",I32)</f>
        <v>0</v>
      </c>
      <c r="AI39" s="26" t="s">
        <v>69</v>
      </c>
      <c r="AJ39" s="26" t="str">
        <f t="shared" si="5"/>
        <v/>
      </c>
      <c r="AK39" s="26">
        <f t="shared" si="3"/>
        <v>1</v>
      </c>
      <c r="AL39" s="57"/>
    </row>
    <row r="40" spans="2:38" s="55" customFormat="1" ht="14.25" customHeight="1" x14ac:dyDescent="0.15">
      <c r="B40" s="1"/>
      <c r="C40" s="1"/>
      <c r="D40" s="144"/>
      <c r="E40" s="1"/>
      <c r="F40" s="144"/>
      <c r="G40" s="1"/>
      <c r="H40" s="144"/>
      <c r="I40" s="1"/>
      <c r="AB40" s="57"/>
      <c r="AC40" s="57"/>
      <c r="AD40" s="57"/>
      <c r="AE40" s="56" t="str">
        <f>D35&amp;E35</f>
        <v/>
      </c>
      <c r="AF40" s="26" t="e">
        <f>VLOOKUP(AE40,個人種目申込一覧表!AJ:AJ,1,FALSE)</f>
        <v>#N/A</v>
      </c>
      <c r="AG40" s="33">
        <f t="shared" si="4"/>
        <v>1</v>
      </c>
      <c r="AH40" s="26">
        <f>IF(AG40="","",E35)</f>
        <v>0</v>
      </c>
      <c r="AI40" s="26" t="s">
        <v>69</v>
      </c>
      <c r="AJ40" s="26" t="str">
        <f t="shared" si="5"/>
        <v/>
      </c>
      <c r="AK40" s="26">
        <f t="shared" si="3"/>
        <v>1</v>
      </c>
      <c r="AL40" s="57"/>
    </row>
    <row r="41" spans="2:38" s="55" customFormat="1" ht="14.25" customHeight="1" x14ac:dyDescent="0.15">
      <c r="B41" s="1"/>
      <c r="C41" s="1"/>
      <c r="D41" s="144"/>
      <c r="E41" s="1"/>
      <c r="F41" s="144"/>
      <c r="G41" s="1"/>
      <c r="H41" s="144"/>
      <c r="I41" s="1"/>
      <c r="AB41" s="57"/>
      <c r="AC41" s="57"/>
      <c r="AD41" s="57"/>
      <c r="AE41" s="56" t="str">
        <f>F35&amp;G35</f>
        <v/>
      </c>
      <c r="AF41" s="26" t="e">
        <f>VLOOKUP(AE41,個人種目申込一覧表!AJ:AJ,1,FALSE)</f>
        <v>#N/A</v>
      </c>
      <c r="AG41" s="33">
        <f t="shared" si="4"/>
        <v>1</v>
      </c>
      <c r="AH41" s="26">
        <f>IF(AG41="","",G35)</f>
        <v>0</v>
      </c>
      <c r="AI41" s="26" t="s">
        <v>69</v>
      </c>
      <c r="AJ41" s="26" t="str">
        <f t="shared" si="5"/>
        <v/>
      </c>
      <c r="AK41" s="26">
        <f t="shared" si="3"/>
        <v>1</v>
      </c>
      <c r="AL41" s="57"/>
    </row>
    <row r="42" spans="2:38" s="55" customFormat="1" ht="14.25" customHeight="1" x14ac:dyDescent="0.15">
      <c r="B42" s="1"/>
      <c r="C42" s="1"/>
      <c r="D42" s="144"/>
      <c r="E42" s="1"/>
      <c r="F42" s="144"/>
      <c r="G42" s="1"/>
      <c r="H42" s="144"/>
      <c r="I42" s="1"/>
      <c r="AB42" s="57"/>
      <c r="AC42" s="57"/>
      <c r="AD42" s="57"/>
      <c r="AE42" s="56" t="str">
        <f>H35&amp;I35</f>
        <v/>
      </c>
      <c r="AF42" s="26" t="e">
        <f>VLOOKUP(AE42,個人種目申込一覧表!AJ:AJ,1,FALSE)</f>
        <v>#N/A</v>
      </c>
      <c r="AG42" s="33">
        <f t="shared" si="4"/>
        <v>1</v>
      </c>
      <c r="AH42" s="26">
        <f>IF(AG42="","",I35)</f>
        <v>0</v>
      </c>
      <c r="AI42" s="26" t="s">
        <v>69</v>
      </c>
      <c r="AJ42" s="26" t="str">
        <f t="shared" si="5"/>
        <v/>
      </c>
      <c r="AK42" s="26">
        <f t="shared" si="3"/>
        <v>1</v>
      </c>
      <c r="AL42" s="57"/>
    </row>
    <row r="43" spans="2:38" s="55" customFormat="1" ht="14.25" customHeight="1" x14ac:dyDescent="0.15">
      <c r="B43" s="1"/>
      <c r="C43" s="1"/>
      <c r="D43" s="144"/>
      <c r="E43" s="1"/>
      <c r="F43" s="144"/>
      <c r="G43" s="1"/>
      <c r="H43" s="144"/>
      <c r="I43" s="1"/>
      <c r="AB43" s="57"/>
      <c r="AC43" s="57"/>
      <c r="AD43" s="57"/>
      <c r="AE43" s="56" t="str">
        <f>D37&amp;E37</f>
        <v/>
      </c>
      <c r="AF43" s="26" t="e">
        <f>VLOOKUP(AE43,個人種目申込一覧表!AJ:AJ,1,FALSE)</f>
        <v>#N/A</v>
      </c>
      <c r="AG43" s="33">
        <f t="shared" si="4"/>
        <v>1</v>
      </c>
      <c r="AH43" s="26">
        <f>IF(AG43="","",E37)</f>
        <v>0</v>
      </c>
      <c r="AI43" s="26" t="s">
        <v>69</v>
      </c>
      <c r="AJ43" s="26" t="str">
        <f t="shared" si="5"/>
        <v/>
      </c>
      <c r="AK43" s="26">
        <f t="shared" si="3"/>
        <v>1</v>
      </c>
      <c r="AL43" s="57"/>
    </row>
    <row r="44" spans="2:38" s="55" customFormat="1" ht="14.25" customHeight="1" x14ac:dyDescent="0.15">
      <c r="B44" s="1"/>
      <c r="C44" s="1"/>
      <c r="D44" s="144"/>
      <c r="E44" s="1"/>
      <c r="F44" s="144"/>
      <c r="G44" s="1"/>
      <c r="H44" s="144"/>
      <c r="I44" s="1"/>
      <c r="AB44" s="57"/>
      <c r="AC44" s="57"/>
      <c r="AD44" s="57"/>
      <c r="AE44" s="56" t="str">
        <f>F37&amp;G37</f>
        <v/>
      </c>
      <c r="AF44" s="26" t="e">
        <f>VLOOKUP(AE44,個人種目申込一覧表!AJ:AJ,1,FALSE)</f>
        <v>#N/A</v>
      </c>
      <c r="AG44" s="33">
        <f>IF(ISERROR(AE44=AF44),1,"")</f>
        <v>1</v>
      </c>
      <c r="AH44" s="26">
        <f>IF(AG44="","",G37)</f>
        <v>0</v>
      </c>
      <c r="AI44" s="26" t="s">
        <v>69</v>
      </c>
      <c r="AJ44" s="26" t="str">
        <f>IF(AI44="","",AH44)</f>
        <v/>
      </c>
      <c r="AK44" s="26">
        <f t="shared" si="3"/>
        <v>1</v>
      </c>
      <c r="AL44" s="57"/>
    </row>
    <row r="45" spans="2:38" s="55" customFormat="1" ht="14.25" customHeight="1" x14ac:dyDescent="0.15">
      <c r="B45" s="1"/>
      <c r="C45" s="1"/>
      <c r="D45" s="144"/>
      <c r="E45" s="1"/>
      <c r="F45" s="144"/>
      <c r="G45" s="1"/>
      <c r="H45" s="144"/>
      <c r="I45" s="1"/>
      <c r="AB45" s="57"/>
      <c r="AC45" s="57"/>
      <c r="AD45" s="57"/>
      <c r="AE45" s="56" t="str">
        <f>H37&amp;I37</f>
        <v/>
      </c>
      <c r="AF45" s="26" t="e">
        <f>VLOOKUP(AE45,個人種目申込一覧表!AJ:AJ,1,FALSE)</f>
        <v>#N/A</v>
      </c>
      <c r="AG45" s="33">
        <f>IF(ISERROR(AE45=AF45),1,"")</f>
        <v>1</v>
      </c>
      <c r="AH45" s="26">
        <f>IF(AG45="","",I37)</f>
        <v>0</v>
      </c>
      <c r="AI45" s="26" t="s">
        <v>69</v>
      </c>
      <c r="AJ45" s="26" t="str">
        <f>IF(AI45="","",AH45)</f>
        <v/>
      </c>
      <c r="AK45" s="26">
        <f t="shared" si="3"/>
        <v>1</v>
      </c>
      <c r="AL45" s="57"/>
    </row>
    <row r="46" spans="2:38" s="55" customFormat="1" ht="14.25" customHeight="1" x14ac:dyDescent="0.15">
      <c r="B46" s="1"/>
      <c r="C46" s="1"/>
      <c r="D46" s="144"/>
      <c r="E46" s="1"/>
      <c r="F46" s="144"/>
      <c r="G46" s="1"/>
      <c r="H46" s="144"/>
      <c r="I46" s="1"/>
      <c r="AB46" s="57"/>
      <c r="AC46" s="57"/>
      <c r="AD46" s="57"/>
      <c r="AE46" s="57"/>
      <c r="AF46" s="57"/>
      <c r="AG46" s="57"/>
      <c r="AH46" s="57"/>
      <c r="AI46" s="57"/>
      <c r="AJ46" s="57"/>
      <c r="AK46" s="57"/>
      <c r="AL46" s="57"/>
    </row>
    <row r="47" spans="2:38" s="55" customFormat="1" ht="14.25" customHeight="1" x14ac:dyDescent="0.15">
      <c r="B47" s="1"/>
      <c r="C47" s="1"/>
      <c r="D47" s="144"/>
      <c r="E47" s="1"/>
      <c r="F47" s="144"/>
      <c r="G47" s="1"/>
      <c r="H47" s="144"/>
      <c r="I47" s="1"/>
      <c r="AB47" s="57"/>
      <c r="AC47" s="57"/>
      <c r="AD47" s="57"/>
      <c r="AE47" s="57"/>
      <c r="AF47" s="57"/>
      <c r="AG47" s="57"/>
      <c r="AH47" s="57"/>
      <c r="AI47" s="57"/>
      <c r="AJ47" s="57"/>
      <c r="AK47" s="57"/>
      <c r="AL47" s="57"/>
    </row>
    <row r="48" spans="2:38" s="55" customFormat="1" ht="14.25" customHeight="1" x14ac:dyDescent="0.15">
      <c r="B48" s="1"/>
      <c r="C48" s="1"/>
      <c r="D48" s="144"/>
      <c r="E48" s="1"/>
      <c r="F48" s="144"/>
      <c r="G48" s="1"/>
      <c r="H48" s="144"/>
      <c r="I48" s="1"/>
      <c r="AB48" s="57"/>
      <c r="AC48" s="57"/>
      <c r="AD48" s="57"/>
      <c r="AE48" s="57"/>
      <c r="AF48" s="57"/>
      <c r="AG48" s="57"/>
      <c r="AH48" s="57"/>
      <c r="AI48" s="57"/>
      <c r="AJ48" s="57"/>
      <c r="AK48" s="57"/>
      <c r="AL48" s="57"/>
    </row>
    <row r="49" spans="2:38" s="55" customFormat="1" ht="14.25" customHeight="1" x14ac:dyDescent="0.15">
      <c r="B49" s="1"/>
      <c r="C49" s="1"/>
      <c r="D49" s="144"/>
      <c r="E49" s="1"/>
      <c r="F49" s="144"/>
      <c r="G49" s="1"/>
      <c r="H49" s="144"/>
      <c r="I49" s="1"/>
      <c r="AB49" s="57"/>
      <c r="AC49" s="57"/>
      <c r="AD49" s="57"/>
      <c r="AE49" s="57"/>
      <c r="AF49" s="57"/>
      <c r="AG49" s="57"/>
      <c r="AH49" s="57"/>
      <c r="AI49" s="57"/>
      <c r="AJ49" s="57"/>
      <c r="AK49" s="57"/>
      <c r="AL49" s="57"/>
    </row>
    <row r="50" spans="2:38" s="55" customFormat="1" ht="14.25" customHeight="1" x14ac:dyDescent="0.15">
      <c r="B50" s="1"/>
      <c r="C50" s="1"/>
      <c r="D50" s="144"/>
      <c r="E50" s="1"/>
      <c r="F50" s="144"/>
      <c r="G50" s="1"/>
      <c r="H50" s="144"/>
      <c r="I50" s="1"/>
      <c r="AB50" s="57"/>
      <c r="AC50" s="57"/>
      <c r="AD50" s="57"/>
      <c r="AE50" s="57"/>
      <c r="AF50" s="57"/>
      <c r="AG50" s="57"/>
      <c r="AH50" s="57"/>
      <c r="AI50" s="57"/>
      <c r="AJ50" s="57"/>
      <c r="AK50" s="57"/>
      <c r="AL50" s="57"/>
    </row>
    <row r="51" spans="2:38" s="55" customFormat="1" ht="14.25" customHeight="1" x14ac:dyDescent="0.15">
      <c r="B51" s="1"/>
      <c r="C51" s="1"/>
      <c r="D51" s="144"/>
      <c r="E51" s="1"/>
      <c r="F51" s="144"/>
      <c r="G51" s="1"/>
      <c r="H51" s="144"/>
      <c r="I51" s="1"/>
      <c r="AB51" s="57"/>
      <c r="AC51" s="57"/>
      <c r="AD51" s="57"/>
      <c r="AE51" s="57"/>
      <c r="AF51" s="57"/>
      <c r="AG51" s="57"/>
      <c r="AH51" s="57"/>
      <c r="AI51" s="57"/>
      <c r="AJ51" s="57"/>
      <c r="AK51" s="57"/>
      <c r="AL51" s="57"/>
    </row>
    <row r="52" spans="2:38" s="55" customFormat="1" ht="14.25" customHeight="1" x14ac:dyDescent="0.15">
      <c r="B52" s="1"/>
      <c r="C52" s="1"/>
      <c r="D52" s="144"/>
      <c r="E52" s="1"/>
      <c r="F52" s="144"/>
      <c r="G52" s="1"/>
      <c r="H52" s="144"/>
      <c r="I52" s="1"/>
      <c r="AB52" s="57"/>
      <c r="AC52" s="57"/>
      <c r="AD52" s="57"/>
      <c r="AE52" s="57"/>
      <c r="AF52" s="57"/>
      <c r="AG52" s="57"/>
      <c r="AH52" s="57"/>
      <c r="AI52" s="57"/>
      <c r="AJ52" s="57"/>
      <c r="AK52" s="57"/>
      <c r="AL52" s="57"/>
    </row>
    <row r="53" spans="2:38" s="55" customFormat="1" ht="14.25" customHeight="1" x14ac:dyDescent="0.15">
      <c r="B53" s="1"/>
      <c r="C53" s="1"/>
      <c r="D53" s="144"/>
      <c r="E53" s="1"/>
      <c r="F53" s="144"/>
      <c r="G53" s="1"/>
      <c r="H53" s="144"/>
      <c r="I53" s="1"/>
      <c r="AB53" s="57"/>
      <c r="AC53" s="57"/>
      <c r="AD53" s="57"/>
      <c r="AE53" s="57"/>
      <c r="AF53" s="57"/>
      <c r="AG53" s="57"/>
      <c r="AH53" s="57"/>
      <c r="AI53" s="57"/>
      <c r="AJ53" s="57"/>
      <c r="AK53" s="57"/>
      <c r="AL53" s="57"/>
    </row>
    <row r="54" spans="2:38" s="55" customFormat="1" ht="14.25" customHeight="1" x14ac:dyDescent="0.15">
      <c r="B54" s="1"/>
      <c r="C54" s="1"/>
      <c r="D54" s="144"/>
      <c r="E54" s="1"/>
      <c r="F54" s="144"/>
      <c r="G54" s="1"/>
      <c r="H54" s="144"/>
      <c r="I54" s="1"/>
      <c r="AB54" s="57"/>
      <c r="AC54" s="57"/>
      <c r="AD54" s="57"/>
      <c r="AE54" s="57"/>
      <c r="AF54" s="57"/>
      <c r="AG54" s="57"/>
      <c r="AH54" s="57"/>
      <c r="AI54" s="57"/>
      <c r="AJ54" s="57"/>
      <c r="AK54" s="57"/>
      <c r="AL54" s="57"/>
    </row>
    <row r="55" spans="2:38" s="55" customFormat="1" ht="14.25" customHeight="1" x14ac:dyDescent="0.15">
      <c r="B55" s="1"/>
      <c r="C55" s="1"/>
      <c r="D55" s="144"/>
      <c r="E55" s="1"/>
      <c r="F55" s="144"/>
      <c r="G55" s="1"/>
      <c r="H55" s="144"/>
      <c r="I55" s="1"/>
      <c r="AB55" s="57"/>
      <c r="AC55" s="57"/>
      <c r="AD55" s="57"/>
      <c r="AE55" s="57"/>
      <c r="AF55" s="57"/>
      <c r="AG55" s="57"/>
      <c r="AH55" s="57"/>
      <c r="AI55" s="57"/>
      <c r="AJ55" s="57"/>
      <c r="AK55" s="57"/>
      <c r="AL55" s="57"/>
    </row>
    <row r="56" spans="2:38" s="55" customFormat="1" ht="14.25" customHeight="1" x14ac:dyDescent="0.15">
      <c r="B56" s="1"/>
      <c r="C56" s="1"/>
      <c r="D56" s="144"/>
      <c r="E56" s="1"/>
      <c r="F56" s="144"/>
      <c r="G56" s="1"/>
      <c r="H56" s="144"/>
      <c r="I56" s="1"/>
      <c r="AB56" s="57"/>
      <c r="AC56" s="57"/>
      <c r="AD56" s="57"/>
      <c r="AE56" s="57"/>
      <c r="AF56" s="57"/>
      <c r="AG56" s="57"/>
      <c r="AH56" s="57"/>
      <c r="AI56" s="57"/>
      <c r="AJ56" s="57"/>
      <c r="AK56" s="57"/>
      <c r="AL56" s="57"/>
    </row>
    <row r="57" spans="2:38" s="55" customFormat="1" ht="14.25" customHeight="1" x14ac:dyDescent="0.15">
      <c r="B57" s="1"/>
      <c r="C57" s="1"/>
      <c r="D57" s="144"/>
      <c r="E57" s="1"/>
      <c r="F57" s="144"/>
      <c r="G57" s="1"/>
      <c r="H57" s="144"/>
      <c r="I57" s="1"/>
      <c r="AB57" s="57"/>
      <c r="AC57" s="57"/>
      <c r="AD57" s="57"/>
      <c r="AE57" s="57"/>
      <c r="AF57" s="57"/>
      <c r="AG57" s="57"/>
      <c r="AH57" s="57"/>
      <c r="AI57" s="57"/>
      <c r="AJ57" s="57"/>
      <c r="AK57" s="57"/>
      <c r="AL57" s="57"/>
    </row>
    <row r="58" spans="2:38" s="55" customFormat="1" ht="14.25" customHeight="1" x14ac:dyDescent="0.15">
      <c r="B58" s="1"/>
      <c r="C58" s="1"/>
      <c r="D58" s="144"/>
      <c r="E58" s="1"/>
      <c r="F58" s="144"/>
      <c r="G58" s="1"/>
      <c r="H58" s="144"/>
      <c r="I58" s="1"/>
      <c r="AB58" s="57"/>
      <c r="AC58" s="57"/>
      <c r="AD58" s="57"/>
      <c r="AE58" s="57"/>
      <c r="AF58" s="57"/>
      <c r="AG58" s="57"/>
      <c r="AH58" s="57"/>
      <c r="AI58" s="57"/>
      <c r="AJ58" s="57"/>
      <c r="AK58" s="57"/>
      <c r="AL58" s="57"/>
    </row>
    <row r="59" spans="2:38" s="55" customFormat="1" ht="14.25" customHeight="1" x14ac:dyDescent="0.15">
      <c r="B59" s="1"/>
      <c r="C59" s="1"/>
      <c r="D59" s="144"/>
      <c r="E59" s="1"/>
      <c r="F59" s="144"/>
      <c r="G59" s="1"/>
      <c r="H59" s="144"/>
      <c r="I59" s="1"/>
      <c r="AB59" s="57"/>
      <c r="AC59" s="57"/>
      <c r="AD59" s="57"/>
      <c r="AE59" s="57"/>
      <c r="AF59" s="57"/>
      <c r="AG59" s="57"/>
      <c r="AH59" s="57"/>
      <c r="AI59" s="57"/>
      <c r="AJ59" s="57"/>
      <c r="AK59" s="57"/>
      <c r="AL59" s="57"/>
    </row>
    <row r="60" spans="2:38" s="55" customFormat="1" ht="14.25" customHeight="1" x14ac:dyDescent="0.15">
      <c r="B60" s="1"/>
      <c r="C60" s="1"/>
      <c r="D60" s="144"/>
      <c r="E60" s="1"/>
      <c r="F60" s="144"/>
      <c r="G60" s="1"/>
      <c r="H60" s="144"/>
      <c r="I60" s="1"/>
      <c r="AB60" s="57"/>
      <c r="AC60" s="57"/>
      <c r="AD60" s="57"/>
      <c r="AE60" s="57"/>
      <c r="AF60" s="57"/>
      <c r="AG60" s="57"/>
      <c r="AH60" s="57"/>
      <c r="AI60" s="57"/>
      <c r="AJ60" s="57"/>
      <c r="AK60" s="57"/>
      <c r="AL60" s="57"/>
    </row>
    <row r="61" spans="2:38" s="55" customFormat="1" ht="14.25" customHeight="1" x14ac:dyDescent="0.15">
      <c r="B61" s="1"/>
      <c r="C61" s="1"/>
      <c r="D61" s="144"/>
      <c r="E61" s="1"/>
      <c r="F61" s="144"/>
      <c r="G61" s="1"/>
      <c r="H61" s="144"/>
      <c r="I61" s="1"/>
      <c r="AB61" s="57"/>
      <c r="AC61" s="57"/>
      <c r="AD61" s="57"/>
      <c r="AE61" s="57"/>
      <c r="AF61" s="57"/>
      <c r="AG61" s="57"/>
      <c r="AH61" s="57"/>
      <c r="AI61" s="57"/>
      <c r="AJ61" s="57"/>
      <c r="AK61" s="57"/>
      <c r="AL61" s="57"/>
    </row>
    <row r="62" spans="2:38" s="55" customFormat="1" ht="14.25" customHeight="1" x14ac:dyDescent="0.15">
      <c r="B62" s="1"/>
      <c r="C62" s="1"/>
      <c r="D62" s="144"/>
      <c r="E62" s="1"/>
      <c r="F62" s="144"/>
      <c r="G62" s="1"/>
      <c r="H62" s="144"/>
      <c r="I62" s="1"/>
      <c r="AB62" s="57"/>
      <c r="AC62" s="57"/>
      <c r="AD62" s="57"/>
      <c r="AE62" s="57"/>
      <c r="AF62" s="57"/>
      <c r="AG62" s="57"/>
      <c r="AH62" s="57"/>
      <c r="AI62" s="57"/>
      <c r="AJ62" s="57"/>
      <c r="AK62" s="57"/>
      <c r="AL62" s="57"/>
    </row>
    <row r="63" spans="2:38" s="55" customFormat="1" ht="14.25" customHeight="1" x14ac:dyDescent="0.15">
      <c r="B63" s="1"/>
      <c r="C63" s="1"/>
      <c r="D63" s="144"/>
      <c r="E63" s="1"/>
      <c r="F63" s="144"/>
      <c r="G63" s="1"/>
      <c r="H63" s="144"/>
      <c r="I63" s="1"/>
      <c r="AB63" s="57"/>
      <c r="AC63" s="57"/>
      <c r="AD63" s="57"/>
      <c r="AE63" s="57"/>
      <c r="AF63" s="57"/>
      <c r="AG63" s="57"/>
      <c r="AH63" s="57"/>
      <c r="AI63" s="57"/>
      <c r="AJ63" s="57"/>
      <c r="AK63" s="57"/>
      <c r="AL63" s="57"/>
    </row>
    <row r="64" spans="2:38" s="55" customFormat="1" ht="14.25" customHeight="1" x14ac:dyDescent="0.15">
      <c r="B64" s="1"/>
      <c r="C64" s="1"/>
      <c r="D64" s="144"/>
      <c r="E64" s="1"/>
      <c r="F64" s="144"/>
      <c r="G64" s="1"/>
      <c r="H64" s="144"/>
      <c r="I64" s="1"/>
      <c r="AB64" s="57"/>
      <c r="AC64" s="57"/>
      <c r="AD64" s="57"/>
      <c r="AE64" s="57"/>
      <c r="AF64" s="57"/>
      <c r="AG64" s="57"/>
      <c r="AH64" s="57"/>
      <c r="AI64" s="57"/>
      <c r="AJ64" s="57"/>
      <c r="AK64" s="57"/>
      <c r="AL64" s="57"/>
    </row>
    <row r="65" spans="2:38" s="55" customFormat="1" ht="14.25" customHeight="1" x14ac:dyDescent="0.15">
      <c r="B65" s="1"/>
      <c r="C65" s="1"/>
      <c r="D65" s="144"/>
      <c r="E65" s="1"/>
      <c r="F65" s="144"/>
      <c r="G65" s="1"/>
      <c r="H65" s="144"/>
      <c r="I65" s="1"/>
      <c r="AB65" s="57"/>
      <c r="AC65" s="57"/>
      <c r="AD65" s="57"/>
      <c r="AE65" s="57"/>
      <c r="AF65" s="57"/>
      <c r="AG65" s="57"/>
      <c r="AH65" s="57"/>
      <c r="AI65" s="57"/>
      <c r="AJ65" s="57"/>
      <c r="AK65" s="57"/>
      <c r="AL65" s="57"/>
    </row>
    <row r="66" spans="2:38" s="55" customFormat="1" ht="14.25" customHeight="1" x14ac:dyDescent="0.15">
      <c r="B66" s="1"/>
      <c r="C66" s="1"/>
      <c r="D66" s="144"/>
      <c r="E66" s="1"/>
      <c r="F66" s="144"/>
      <c r="G66" s="1"/>
      <c r="H66" s="144"/>
      <c r="I66" s="1"/>
      <c r="AB66" s="57"/>
      <c r="AC66" s="57"/>
      <c r="AD66" s="57"/>
      <c r="AE66" s="57"/>
      <c r="AF66" s="57"/>
      <c r="AG66" s="57"/>
      <c r="AH66" s="57"/>
      <c r="AI66" s="57"/>
      <c r="AJ66" s="57"/>
      <c r="AK66" s="57"/>
      <c r="AL66" s="57"/>
    </row>
    <row r="67" spans="2:38" s="55" customFormat="1" ht="14.25" customHeight="1" x14ac:dyDescent="0.15">
      <c r="B67" s="1"/>
      <c r="C67" s="1"/>
      <c r="D67" s="144"/>
      <c r="E67" s="1"/>
      <c r="F67" s="144"/>
      <c r="G67" s="1"/>
      <c r="H67" s="144"/>
      <c r="I67" s="1"/>
      <c r="AB67" s="57"/>
      <c r="AC67" s="57"/>
      <c r="AD67" s="57"/>
      <c r="AE67" s="57"/>
      <c r="AF67" s="57"/>
      <c r="AG67" s="57"/>
      <c r="AH67" s="57"/>
      <c r="AI67" s="57"/>
      <c r="AJ67" s="57"/>
      <c r="AK67" s="57"/>
      <c r="AL67" s="57"/>
    </row>
    <row r="68" spans="2:38" ht="14.25" customHeight="1" x14ac:dyDescent="0.15"/>
    <row r="69" spans="2:38" ht="14.25" customHeight="1" x14ac:dyDescent="0.15"/>
    <row r="70" spans="2:38" ht="14.25" customHeight="1" x14ac:dyDescent="0.15"/>
    <row r="71" spans="2:38" ht="14.25" customHeight="1" x14ac:dyDescent="0.15"/>
    <row r="72" spans="2:38" ht="14.25" customHeight="1" x14ac:dyDescent="0.15"/>
    <row r="73" spans="2:38" ht="14.25" customHeight="1" x14ac:dyDescent="0.15"/>
    <row r="74" spans="2:38" ht="14.25" customHeight="1" x14ac:dyDescent="0.15"/>
    <row r="75" spans="2:38" ht="14.25" customHeight="1" x14ac:dyDescent="0.15"/>
    <row r="76" spans="2:38" ht="14.25" customHeight="1" x14ac:dyDescent="0.15"/>
    <row r="77" spans="2:38" ht="14.25" customHeight="1" x14ac:dyDescent="0.15"/>
  </sheetData>
  <sheetProtection password="DC62" sheet="1" selectLockedCells="1"/>
  <mergeCells count="7">
    <mergeCell ref="L33:N33"/>
    <mergeCell ref="L38:N38"/>
    <mergeCell ref="B1:F1"/>
    <mergeCell ref="K3:N6"/>
    <mergeCell ref="L18:N18"/>
    <mergeCell ref="L23:N23"/>
    <mergeCell ref="L28:N28"/>
  </mergeCells>
  <phoneticPr fontId="1"/>
  <conditionalFormatting sqref="B11:I11 B16:I16 B21:I21 B26:I26 B31:I31 B36:I36">
    <cfRule type="expression" dxfId="108" priority="204" stopIfTrue="1">
      <formula>NOT(ISERROR(SEARCH("女",$B11)))</formula>
    </cfRule>
    <cfRule type="expression" dxfId="107" priority="205" stopIfTrue="1">
      <formula>NOT(ISERROR(SEARCH("男",$B11)))</formula>
    </cfRule>
  </conditionalFormatting>
  <conditionalFormatting sqref="D15:I15 D10:I10 D20:I20 D25:I25 D30:I30 D35:I35">
    <cfRule type="expression" dxfId="106" priority="206" stopIfTrue="1">
      <formula>NOT(ISERROR(SEARCH("女",$B11)))</formula>
    </cfRule>
    <cfRule type="expression" dxfId="105" priority="207" stopIfTrue="1">
      <formula>NOT(ISERROR(SEARCH("男",$B11)))</formula>
    </cfRule>
  </conditionalFormatting>
  <conditionalFormatting sqref="D17:I17 D12:I12 D22:I22 D27:I27 D32:I32 D37:I37">
    <cfRule type="expression" dxfId="104" priority="208" stopIfTrue="1">
      <formula>NOT(ISERROR(SEARCH("女",$B11)))</formula>
    </cfRule>
    <cfRule type="expression" dxfId="103" priority="209" stopIfTrue="1">
      <formula>NOT(ISERROR(SEARCH("男",$B11)))</formula>
    </cfRule>
  </conditionalFormatting>
  <conditionalFormatting sqref="B13:I13 B18:I18 B23:I23 B28:I28 B33:I33 B38:I38">
    <cfRule type="expression" dxfId="102" priority="210" stopIfTrue="1">
      <formula>NOT(ISERROR(SEARCH("女",$B11)))</formula>
    </cfRule>
    <cfRule type="expression" dxfId="101" priority="211" stopIfTrue="1">
      <formula>NOT(ISERROR(SEARCH("男",$B11)))</formula>
    </cfRule>
  </conditionalFormatting>
  <conditionalFormatting sqref="X21:Z21 X23:Z23 X18:Z18 X16:Z16 X13:Z13 X11:Z11 X26:Z26 X28:Z28 X31:Z31 X33:Z33 X36:Z36 X38:Z38">
    <cfRule type="cellIs" dxfId="100" priority="226" stopIfTrue="1" operator="equal">
      <formula>"個人ﾅﾝﾊﾞｰｶｰﾄﾞ確認下さい"</formula>
    </cfRule>
  </conditionalFormatting>
  <conditionalFormatting sqref="B13">
    <cfRule type="expression" dxfId="99" priority="119" stopIfTrue="1">
      <formula>AD10&gt;0</formula>
    </cfRule>
  </conditionalFormatting>
  <conditionalFormatting sqref="B18">
    <cfRule type="expression" dxfId="98" priority="118" stopIfTrue="1">
      <formula>AD15&gt;0</formula>
    </cfRule>
  </conditionalFormatting>
  <conditionalFormatting sqref="B23">
    <cfRule type="expression" dxfId="97" priority="117" stopIfTrue="1">
      <formula>AD20&gt;0</formula>
    </cfRule>
  </conditionalFormatting>
  <conditionalFormatting sqref="B28">
    <cfRule type="expression" dxfId="96" priority="116" stopIfTrue="1">
      <formula>AD25&gt;0</formula>
    </cfRule>
  </conditionalFormatting>
  <conditionalFormatting sqref="B33">
    <cfRule type="expression" dxfId="95" priority="115" stopIfTrue="1">
      <formula>AD30&gt;0</formula>
    </cfRule>
  </conditionalFormatting>
  <conditionalFormatting sqref="B38">
    <cfRule type="expression" dxfId="94" priority="114" stopIfTrue="1">
      <formula>AD35&gt;0</formula>
    </cfRule>
  </conditionalFormatting>
  <conditionalFormatting sqref="E11">
    <cfRule type="expression" dxfId="93" priority="113" stopIfTrue="1">
      <formula>AND(E11="",E10&gt;0)</formula>
    </cfRule>
  </conditionalFormatting>
  <conditionalFormatting sqref="G11">
    <cfRule type="expression" dxfId="92" priority="112" stopIfTrue="1">
      <formula>AND(G11="",G10&gt;0)</formula>
    </cfRule>
  </conditionalFormatting>
  <conditionalFormatting sqref="I11">
    <cfRule type="expression" dxfId="91" priority="111" stopIfTrue="1">
      <formula>AND(I11="",I10&gt;0)</formula>
    </cfRule>
  </conditionalFormatting>
  <conditionalFormatting sqref="E13">
    <cfRule type="expression" dxfId="90" priority="110" stopIfTrue="1">
      <formula>AND(E13="",E12&gt;0)</formula>
    </cfRule>
  </conditionalFormatting>
  <conditionalFormatting sqref="G13">
    <cfRule type="expression" dxfId="89" priority="109" stopIfTrue="1">
      <formula>AND(G13="",G12&gt;0)</formula>
    </cfRule>
  </conditionalFormatting>
  <conditionalFormatting sqref="I13">
    <cfRule type="expression" dxfId="88" priority="108" stopIfTrue="1">
      <formula>AND(I13="",I12&gt;0)</formula>
    </cfRule>
  </conditionalFormatting>
  <conditionalFormatting sqref="E16">
    <cfRule type="expression" dxfId="87" priority="107" stopIfTrue="1">
      <formula>AND(E16="",E15&gt;0)</formula>
    </cfRule>
  </conditionalFormatting>
  <conditionalFormatting sqref="G16">
    <cfRule type="expression" dxfId="86" priority="106" stopIfTrue="1">
      <formula>AND(G16="",G15&gt;0)</formula>
    </cfRule>
  </conditionalFormatting>
  <conditionalFormatting sqref="I16">
    <cfRule type="expression" dxfId="85" priority="105" stopIfTrue="1">
      <formula>AND(I16="",I15&gt;0)</formula>
    </cfRule>
  </conditionalFormatting>
  <conditionalFormatting sqref="E18">
    <cfRule type="expression" dxfId="84" priority="104" stopIfTrue="1">
      <formula>AND(E18="",E17&gt;0)</formula>
    </cfRule>
  </conditionalFormatting>
  <conditionalFormatting sqref="G18">
    <cfRule type="expression" dxfId="83" priority="103" stopIfTrue="1">
      <formula>AND(G18="",G17&gt;0)</formula>
    </cfRule>
  </conditionalFormatting>
  <conditionalFormatting sqref="I18">
    <cfRule type="expression" dxfId="82" priority="102" stopIfTrue="1">
      <formula>AND(I18="",I17&gt;0)</formula>
    </cfRule>
  </conditionalFormatting>
  <conditionalFormatting sqref="E23">
    <cfRule type="expression" dxfId="81" priority="101" stopIfTrue="1">
      <formula>AND(E23="",E22&gt;0)</formula>
    </cfRule>
  </conditionalFormatting>
  <conditionalFormatting sqref="G23">
    <cfRule type="expression" dxfId="80" priority="100" stopIfTrue="1">
      <formula>AND(G23="",G22&gt;0)</formula>
    </cfRule>
  </conditionalFormatting>
  <conditionalFormatting sqref="I23">
    <cfRule type="expression" dxfId="79" priority="99" stopIfTrue="1">
      <formula>AND(I23="",I22&gt;0)</formula>
    </cfRule>
  </conditionalFormatting>
  <conditionalFormatting sqref="E28">
    <cfRule type="expression" dxfId="78" priority="98" stopIfTrue="1">
      <formula>AND(E28="",E27&gt;0)</formula>
    </cfRule>
  </conditionalFormatting>
  <conditionalFormatting sqref="G28">
    <cfRule type="expression" dxfId="77" priority="97" stopIfTrue="1">
      <formula>AND(G28="",G27&gt;0)</formula>
    </cfRule>
  </conditionalFormatting>
  <conditionalFormatting sqref="I28">
    <cfRule type="expression" dxfId="76" priority="96" stopIfTrue="1">
      <formula>AND(I28="",I27&gt;0)</formula>
    </cfRule>
  </conditionalFormatting>
  <conditionalFormatting sqref="E33">
    <cfRule type="expression" dxfId="75" priority="95" stopIfTrue="1">
      <formula>AND(E33="",E32&gt;0)</formula>
    </cfRule>
  </conditionalFormatting>
  <conditionalFormatting sqref="G33">
    <cfRule type="expression" dxfId="74" priority="94" stopIfTrue="1">
      <formula>AND(G33="",G32&gt;0)</formula>
    </cfRule>
  </conditionalFormatting>
  <conditionalFormatting sqref="I33">
    <cfRule type="expression" dxfId="73" priority="93" stopIfTrue="1">
      <formula>AND(I33="",I32&gt;0)</formula>
    </cfRule>
  </conditionalFormatting>
  <conditionalFormatting sqref="E38">
    <cfRule type="expression" dxfId="72" priority="92" stopIfTrue="1">
      <formula>AND(E38="",E37&gt;0)</formula>
    </cfRule>
  </conditionalFormatting>
  <conditionalFormatting sqref="G38">
    <cfRule type="expression" dxfId="71" priority="91" stopIfTrue="1">
      <formula>AND(G38="",G37&gt;0)</formula>
    </cfRule>
  </conditionalFormatting>
  <conditionalFormatting sqref="I38">
    <cfRule type="expression" dxfId="70" priority="90" stopIfTrue="1">
      <formula>AND(I38="",I37&gt;0)</formula>
    </cfRule>
  </conditionalFormatting>
  <conditionalFormatting sqref="E21">
    <cfRule type="expression" dxfId="69" priority="89" stopIfTrue="1">
      <formula>AND(E21="",E20&gt;0)</formula>
    </cfRule>
  </conditionalFormatting>
  <conditionalFormatting sqref="G21">
    <cfRule type="expression" dxfId="68" priority="88" stopIfTrue="1">
      <formula>AND(G21="",G20&gt;0)</formula>
    </cfRule>
  </conditionalFormatting>
  <conditionalFormatting sqref="I21">
    <cfRule type="expression" dxfId="67" priority="87" stopIfTrue="1">
      <formula>AND(I21="",I20&gt;0)</formula>
    </cfRule>
  </conditionalFormatting>
  <conditionalFormatting sqref="E26">
    <cfRule type="expression" dxfId="66" priority="86" stopIfTrue="1">
      <formula>AND(E26="",E25&gt;0)</formula>
    </cfRule>
  </conditionalFormatting>
  <conditionalFormatting sqref="G26">
    <cfRule type="expression" dxfId="65" priority="85" stopIfTrue="1">
      <formula>AND(G26="",G25&gt;0)</formula>
    </cfRule>
  </conditionalFormatting>
  <conditionalFormatting sqref="I26">
    <cfRule type="expression" dxfId="64" priority="84" stopIfTrue="1">
      <formula>AND(I26="",I25&gt;0)</formula>
    </cfRule>
  </conditionalFormatting>
  <conditionalFormatting sqref="E31">
    <cfRule type="expression" dxfId="63" priority="83" stopIfTrue="1">
      <formula>AND(E31="",E30&gt;0)</formula>
    </cfRule>
  </conditionalFormatting>
  <conditionalFormatting sqref="G31">
    <cfRule type="expression" dxfId="62" priority="82" stopIfTrue="1">
      <formula>AND(G31="",G30&gt;0)</formula>
    </cfRule>
  </conditionalFormatting>
  <conditionalFormatting sqref="I31">
    <cfRule type="expression" dxfId="61" priority="81" stopIfTrue="1">
      <formula>AND(I31="",I30&gt;0)</formula>
    </cfRule>
  </conditionalFormatting>
  <conditionalFormatting sqref="E36">
    <cfRule type="expression" dxfId="60" priority="80" stopIfTrue="1">
      <formula>AND(E36="",E35&gt;0)</formula>
    </cfRule>
  </conditionalFormatting>
  <conditionalFormatting sqref="G36">
    <cfRule type="expression" dxfId="59" priority="79" stopIfTrue="1">
      <formula>AND(G36="",G35&gt;0)</formula>
    </cfRule>
  </conditionalFormatting>
  <conditionalFormatting sqref="I36">
    <cfRule type="expression" dxfId="58" priority="78" stopIfTrue="1">
      <formula>AND(I36="",I35&gt;0)</formula>
    </cfRule>
  </conditionalFormatting>
  <conditionalFormatting sqref="B11">
    <cfRule type="expression" dxfId="57" priority="77" stopIfTrue="1">
      <formula>AND(B11="",E10&gt;0)</formula>
    </cfRule>
  </conditionalFormatting>
  <conditionalFormatting sqref="C11">
    <cfRule type="expression" dxfId="56" priority="76" stopIfTrue="1">
      <formula>AND(C11="",E10&gt;0)</formula>
    </cfRule>
  </conditionalFormatting>
  <conditionalFormatting sqref="B16">
    <cfRule type="expression" dxfId="55" priority="75" stopIfTrue="1">
      <formula>AND(B16="",E15&gt;0)</formula>
    </cfRule>
  </conditionalFormatting>
  <conditionalFormatting sqref="C16">
    <cfRule type="expression" dxfId="54" priority="74" stopIfTrue="1">
      <formula>AND(C16="",E15&gt;0)</formula>
    </cfRule>
  </conditionalFormatting>
  <conditionalFormatting sqref="B21">
    <cfRule type="expression" dxfId="53" priority="73" stopIfTrue="1">
      <formula>AND(B21="",E20&gt;0)</formula>
    </cfRule>
  </conditionalFormatting>
  <conditionalFormatting sqref="C21">
    <cfRule type="expression" dxfId="52" priority="72" stopIfTrue="1">
      <formula>AND(C21="",E20&gt;0)</formula>
    </cfRule>
  </conditionalFormatting>
  <conditionalFormatting sqref="B26">
    <cfRule type="expression" dxfId="51" priority="71" stopIfTrue="1">
      <formula>AND(B26="",E25&gt;0)</formula>
    </cfRule>
  </conditionalFormatting>
  <conditionalFormatting sqref="C26">
    <cfRule type="expression" dxfId="50" priority="70" stopIfTrue="1">
      <formula>AND(C26="",E25&gt;0)</formula>
    </cfRule>
  </conditionalFormatting>
  <conditionalFormatting sqref="B31">
    <cfRule type="expression" dxfId="49" priority="69" stopIfTrue="1">
      <formula>AND(B31="",E30&gt;0)</formula>
    </cfRule>
  </conditionalFormatting>
  <conditionalFormatting sqref="C31">
    <cfRule type="expression" dxfId="48" priority="68" stopIfTrue="1">
      <formula>AND(C31="",E30&gt;0)</formula>
    </cfRule>
  </conditionalFormatting>
  <conditionalFormatting sqref="B36">
    <cfRule type="expression" dxfId="47" priority="67" stopIfTrue="1">
      <formula>AND(B36="",E35&gt;0)</formula>
    </cfRule>
  </conditionalFormatting>
  <conditionalFormatting sqref="C36">
    <cfRule type="expression" dxfId="46" priority="66" stopIfTrue="1">
      <formula>AND(C36="",E35&gt;0)</formula>
    </cfRule>
  </conditionalFormatting>
  <conditionalFormatting sqref="C16">
    <cfRule type="expression" dxfId="45" priority="65" stopIfTrue="1">
      <formula>AND(C16="",E15&gt;0)</formula>
    </cfRule>
  </conditionalFormatting>
  <conditionalFormatting sqref="C21">
    <cfRule type="expression" dxfId="44" priority="64" stopIfTrue="1">
      <formula>AND(C21="",E20&gt;0)</formula>
    </cfRule>
  </conditionalFormatting>
  <conditionalFormatting sqref="C26">
    <cfRule type="expression" dxfId="43" priority="63" stopIfTrue="1">
      <formula>AND(C26="",E25&gt;0)</formula>
    </cfRule>
  </conditionalFormatting>
  <conditionalFormatting sqref="C31">
    <cfRule type="expression" dxfId="42" priority="62" stopIfTrue="1">
      <formula>AND(C31="",E30&gt;0)</formula>
    </cfRule>
  </conditionalFormatting>
  <conditionalFormatting sqref="C36">
    <cfRule type="expression" dxfId="41" priority="61" stopIfTrue="1">
      <formula>AND(C36="",E35&gt;0)</formula>
    </cfRule>
  </conditionalFormatting>
  <conditionalFormatting sqref="C16">
    <cfRule type="expression" dxfId="40" priority="45" stopIfTrue="1">
      <formula>AND(C16="",E15&gt;0)</formula>
    </cfRule>
  </conditionalFormatting>
  <conditionalFormatting sqref="C21">
    <cfRule type="expression" dxfId="39" priority="44" stopIfTrue="1">
      <formula>AND(C21="",E20&gt;0)</formula>
    </cfRule>
  </conditionalFormatting>
  <conditionalFormatting sqref="C26">
    <cfRule type="expression" dxfId="38" priority="43" stopIfTrue="1">
      <formula>AND(C26="",E25&gt;0)</formula>
    </cfRule>
  </conditionalFormatting>
  <conditionalFormatting sqref="C31">
    <cfRule type="expression" dxfId="37" priority="42" stopIfTrue="1">
      <formula>AND(C31="",E30&gt;0)</formula>
    </cfRule>
  </conditionalFormatting>
  <conditionalFormatting sqref="C36">
    <cfRule type="expression" dxfId="36" priority="41" stopIfTrue="1">
      <formula>AND(C36="",E35&gt;0)</formula>
    </cfRule>
  </conditionalFormatting>
  <conditionalFormatting sqref="L13:N13">
    <cfRule type="cellIs" dxfId="35" priority="38" stopIfTrue="1" operator="equal">
      <formula>"ﾅﾝﾊﾞｰｶｰﾄﾞ確認下さい"</formula>
    </cfRule>
  </conditionalFormatting>
  <conditionalFormatting sqref="L11:N11">
    <cfRule type="cellIs" dxfId="34" priority="40" stopIfTrue="1" operator="equal">
      <formula>"ﾅﾝﾊﾞｰｶｰﾄﾞ確認下さい"</formula>
    </cfRule>
  </conditionalFormatting>
  <conditionalFormatting sqref="L10">
    <cfRule type="cellIs" dxfId="33" priority="39" stopIfTrue="1" operator="notEqual">
      <formula>1</formula>
    </cfRule>
  </conditionalFormatting>
  <conditionalFormatting sqref="N10">
    <cfRule type="cellIs" dxfId="32" priority="37" stopIfTrue="1" operator="notEqual">
      <formula>1</formula>
    </cfRule>
  </conditionalFormatting>
  <conditionalFormatting sqref="L12">
    <cfRule type="cellIs" dxfId="31" priority="36" stopIfTrue="1" operator="notEqual">
      <formula>1</formula>
    </cfRule>
  </conditionalFormatting>
  <conditionalFormatting sqref="N12">
    <cfRule type="cellIs" dxfId="30" priority="35" stopIfTrue="1" operator="notEqual">
      <formula>1</formula>
    </cfRule>
  </conditionalFormatting>
  <conditionalFormatting sqref="L18">
    <cfRule type="cellIs" dxfId="29" priority="32" stopIfTrue="1" operator="equal">
      <formula>"ﾅﾝﾊﾞｰｶｰﾄﾞ確認下さい"</formula>
    </cfRule>
  </conditionalFormatting>
  <conditionalFormatting sqref="L16:N16">
    <cfRule type="cellIs" dxfId="28" priority="34" stopIfTrue="1" operator="equal">
      <formula>"ﾅﾝﾊﾞｰｶｰﾄﾞ確認下さい"</formula>
    </cfRule>
  </conditionalFormatting>
  <conditionalFormatting sqref="L15">
    <cfRule type="cellIs" dxfId="27" priority="33" stopIfTrue="1" operator="notEqual">
      <formula>1</formula>
    </cfRule>
  </conditionalFormatting>
  <conditionalFormatting sqref="N15">
    <cfRule type="cellIs" dxfId="26" priority="31" stopIfTrue="1" operator="notEqual">
      <formula>1</formula>
    </cfRule>
  </conditionalFormatting>
  <conditionalFormatting sqref="L17">
    <cfRule type="cellIs" dxfId="25" priority="30" stopIfTrue="1" operator="notEqual">
      <formula>1</formula>
    </cfRule>
  </conditionalFormatting>
  <conditionalFormatting sqref="N17">
    <cfRule type="cellIs" dxfId="24" priority="29" stopIfTrue="1" operator="notEqual">
      <formula>1</formula>
    </cfRule>
  </conditionalFormatting>
  <conditionalFormatting sqref="L21:N21">
    <cfRule type="cellIs" dxfId="23" priority="28" stopIfTrue="1" operator="equal">
      <formula>"ﾅﾝﾊﾞｰｶｰﾄﾞ確認下さい"</formula>
    </cfRule>
  </conditionalFormatting>
  <conditionalFormatting sqref="L20">
    <cfRule type="cellIs" dxfId="22" priority="27" stopIfTrue="1" operator="notEqual">
      <formula>1</formula>
    </cfRule>
  </conditionalFormatting>
  <conditionalFormatting sqref="N20">
    <cfRule type="cellIs" dxfId="21" priority="25" stopIfTrue="1" operator="notEqual">
      <formula>1</formula>
    </cfRule>
  </conditionalFormatting>
  <conditionalFormatting sqref="L22">
    <cfRule type="cellIs" dxfId="20" priority="24" stopIfTrue="1" operator="notEqual">
      <formula>1</formula>
    </cfRule>
  </conditionalFormatting>
  <conditionalFormatting sqref="N22">
    <cfRule type="cellIs" dxfId="19" priority="23" stopIfTrue="1" operator="notEqual">
      <formula>1</formula>
    </cfRule>
  </conditionalFormatting>
  <conditionalFormatting sqref="L26:N26">
    <cfRule type="cellIs" dxfId="18" priority="22" stopIfTrue="1" operator="equal">
      <formula>"ﾅﾝﾊﾞｰｶｰﾄﾞ確認下さい"</formula>
    </cfRule>
  </conditionalFormatting>
  <conditionalFormatting sqref="L25">
    <cfRule type="cellIs" dxfId="17" priority="21" stopIfTrue="1" operator="notEqual">
      <formula>1</formula>
    </cfRule>
  </conditionalFormatting>
  <conditionalFormatting sqref="N25">
    <cfRule type="cellIs" dxfId="16" priority="19" stopIfTrue="1" operator="notEqual">
      <formula>1</formula>
    </cfRule>
  </conditionalFormatting>
  <conditionalFormatting sqref="L27">
    <cfRule type="cellIs" dxfId="15" priority="18" stopIfTrue="1" operator="notEqual">
      <formula>1</formula>
    </cfRule>
  </conditionalFormatting>
  <conditionalFormatting sqref="N27">
    <cfRule type="cellIs" dxfId="14" priority="17" stopIfTrue="1" operator="notEqual">
      <formula>1</formula>
    </cfRule>
  </conditionalFormatting>
  <conditionalFormatting sqref="L31:N31">
    <cfRule type="cellIs" dxfId="13" priority="16" stopIfTrue="1" operator="equal">
      <formula>"ﾅﾝﾊﾞｰｶｰﾄﾞ確認下さい"</formula>
    </cfRule>
  </conditionalFormatting>
  <conditionalFormatting sqref="L30">
    <cfRule type="cellIs" dxfId="12" priority="15" stopIfTrue="1" operator="notEqual">
      <formula>1</formula>
    </cfRule>
  </conditionalFormatting>
  <conditionalFormatting sqref="N30">
    <cfRule type="cellIs" dxfId="11" priority="13" stopIfTrue="1" operator="notEqual">
      <formula>1</formula>
    </cfRule>
  </conditionalFormatting>
  <conditionalFormatting sqref="L32">
    <cfRule type="cellIs" dxfId="10" priority="12" stopIfTrue="1" operator="notEqual">
      <formula>1</formula>
    </cfRule>
  </conditionalFormatting>
  <conditionalFormatting sqref="N32">
    <cfRule type="cellIs" dxfId="9" priority="11" stopIfTrue="1" operator="notEqual">
      <formula>1</formula>
    </cfRule>
  </conditionalFormatting>
  <conditionalFormatting sqref="L36:N36">
    <cfRule type="cellIs" dxfId="8" priority="10" stopIfTrue="1" operator="equal">
      <formula>"ﾅﾝﾊﾞｰｶｰﾄﾞ確認下さい"</formula>
    </cfRule>
  </conditionalFormatting>
  <conditionalFormatting sqref="L35">
    <cfRule type="cellIs" dxfId="7" priority="9" stopIfTrue="1" operator="notEqual">
      <formula>1</formula>
    </cfRule>
  </conditionalFormatting>
  <conditionalFormatting sqref="N35">
    <cfRule type="cellIs" dxfId="6" priority="7" stopIfTrue="1" operator="notEqual">
      <formula>1</formula>
    </cfRule>
  </conditionalFormatting>
  <conditionalFormatting sqref="L37">
    <cfRule type="cellIs" dxfId="5" priority="6" stopIfTrue="1" operator="notEqual">
      <formula>1</formula>
    </cfRule>
  </conditionalFormatting>
  <conditionalFormatting sqref="N37">
    <cfRule type="cellIs" dxfId="4" priority="5" stopIfTrue="1" operator="notEqual">
      <formula>1</formula>
    </cfRule>
  </conditionalFormatting>
  <conditionalFormatting sqref="L23">
    <cfRule type="cellIs" dxfId="3" priority="4" stopIfTrue="1" operator="equal">
      <formula>"ﾅﾝﾊﾞｰｶｰﾄﾞ確認下さい"</formula>
    </cfRule>
  </conditionalFormatting>
  <conditionalFormatting sqref="L28">
    <cfRule type="cellIs" dxfId="2" priority="3" stopIfTrue="1" operator="equal">
      <formula>"ﾅﾝﾊﾞｰｶｰﾄﾞ確認下さい"</formula>
    </cfRule>
  </conditionalFormatting>
  <conditionalFormatting sqref="L33">
    <cfRule type="cellIs" dxfId="1" priority="2" stopIfTrue="1" operator="equal">
      <formula>"ﾅﾝﾊﾞｰｶｰﾄﾞ確認下さい"</formula>
    </cfRule>
  </conditionalFormatting>
  <conditionalFormatting sqref="L38">
    <cfRule type="cellIs" dxfId="0" priority="1" stopIfTrue="1" operator="equal">
      <formula>"ﾅﾝﾊﾞｰｶｰﾄﾞ確認下さい"</formula>
    </cfRule>
  </conditionalFormatting>
  <dataValidations count="8">
    <dataValidation imeMode="halfKatakana" showInputMessage="1" showErrorMessage="1" sqref="E33 G33 I11 E13 G31 G11 E11 G16 E16 G13 I16 E38 E18 G18 G38 G21 E21 E23 G23 I21 G26 E26 E28 G28 I26 E31 I31 G36 E36 I36"/>
    <dataValidation type="whole" allowBlank="1" showInputMessage="1" showErrorMessage="1" sqref="C13 C18 C23 C28 C33 C38">
      <formula1>1111</formula1>
      <formula2>999999</formula2>
    </dataValidation>
    <dataValidation imeMode="disabled" allowBlank="1" showInputMessage="1" showErrorMessage="1" sqref="H15 F15 D15 H12 F12 D12 H10 F10 D10 H17 F17 D17 H20 F20 D20 H22 F22 D22 H25 F25 D25 H27 F27 D27 H30 F30 D30 H32 F32 D32 H35 F35 D35 H37 F37 D37"/>
    <dataValidation imeMode="hiragana" allowBlank="1" showInputMessage="1" showErrorMessage="1" sqref="I15 G15 E15 I12 G12 E12 I10 G10 E10 I17 G17 E17 I20 G20 E20 I22 G22 E22 I25 G25 E25 I27 G27 E27 I30 G30 E30 I32 G32 E32 I35 G35 E35 I37 G37 E37"/>
    <dataValidation type="list" allowBlank="1" showInputMessage="1" showErrorMessage="1" sqref="B11 B36 B21 B16 B26 B31">
      <formula1>$P$5:$Q$5</formula1>
    </dataValidation>
    <dataValidation type="list" allowBlank="1" showInputMessage="1" showErrorMessage="1" sqref="B13 B38 B28 B23 B18 B33">
      <formula1>$P$8:$U$8</formula1>
    </dataValidation>
    <dataValidation type="list" allowBlank="1" showInputMessage="1" showErrorMessage="1" sqref="C11 C36 C26 C21 C16 C31">
      <formula1>$P$6:$Q$6</formula1>
    </dataValidation>
    <dataValidation type="list" allowBlank="1" showInputMessage="1" showErrorMessage="1" sqref="D33 F33 H33 D13 F13 H13 H11 F11 D11 H16 F16 D16 D38 F38 H38 D18 F18 H18 H21 F21 D21 D23 F23 H23 H26 F26 D26 D28 F28 H28 H31 F31 D31 H36 F36 D36">
      <formula1>$P$7:$W$7</formula1>
    </dataValidation>
  </dataValidations>
  <printOptions horizontalCentered="1"/>
  <pageMargins left="0" right="0" top="0" bottom="0" header="0.11811023622047245" footer="0.19685039370078741"/>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エントリーについての注意と手順</vt:lpstr>
      <vt:lpstr>個人種目申込一覧表</vt:lpstr>
      <vt:lpstr>リレー申込票</vt:lpstr>
      <vt:lpstr>リレー申込票!Print_Area</vt:lpstr>
      <vt:lpstr>個人種目申込一覧表!Print_Area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junogawa</cp:lastModifiedBy>
  <cp:lastPrinted>2015-12-05T07:03:03Z</cp:lastPrinted>
  <dcterms:created xsi:type="dcterms:W3CDTF">2009-03-04T01:02:54Z</dcterms:created>
  <dcterms:modified xsi:type="dcterms:W3CDTF">2020-02-18T13:09:05Z</dcterms:modified>
</cp:coreProperties>
</file>